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" windowWidth="10245" windowHeight="7305" tabRatio="945"/>
  </bookViews>
  <sheets>
    <sheet name="有形固定資産" sheetId="7" r:id="rId1"/>
    <sheet name="増減の明細" sheetId="8" r:id="rId2"/>
    <sheet name="基金" sheetId="9" r:id="rId3"/>
    <sheet name="貸付金・未収金及び長期延滞債権" sheetId="10" r:id="rId4"/>
    <sheet name="地方債（借入先別）" sheetId="12" r:id="rId5"/>
    <sheet name="地方債（利率別など）" sheetId="13" r:id="rId6"/>
    <sheet name="引当金" sheetId="33" r:id="rId7"/>
    <sheet name="補助金" sheetId="15" r:id="rId8"/>
    <sheet name="財源明細" sheetId="16" r:id="rId9"/>
    <sheet name="財源情報明細" sheetId="17" r:id="rId10"/>
    <sheet name="資金明細" sheetId="36" r:id="rId11"/>
  </sheets>
  <externalReferences>
    <externalReference r:id="rId12"/>
  </externalReferences>
  <definedNames>
    <definedName name="CSV">#REF!</definedName>
    <definedName name="CSV" localSheetId="6">#REF!</definedName>
    <definedName name="CSVDATA">#REF!</definedName>
    <definedName name="CSVDATA" localSheetId="6">#REF!</definedName>
    <definedName name="フォーム共通定義_「画面ＩＤ」入力セルの位置_行">#REF!</definedName>
    <definedName name="フォーム共通定義_「画面ＩＤ」入力セルの位置_行" localSheetId="6">#REF!</definedName>
    <definedName name="画面イベント定義_「画面ＩＤ」入力セルの位置_行">#REF!</definedName>
    <definedName name="画面イベント定義_「画面ＩＤ」入力セルの位置_行" localSheetId="6">#REF!</definedName>
    <definedName name="フォーム共通定義_「画面ＩＤ」入力セルの位置_列">#REF!</definedName>
    <definedName name="フォーム共通定義_「画面ＩＤ」入力セルの位置_列" localSheetId="6">#REF!</definedName>
    <definedName name="画面イベント定義_「画面ＩＤ」入力セルの位置_列">#REF!</definedName>
    <definedName name="画面イベント定義_「画面ＩＤ」入力セルの位置_列" localSheetId="6">#REF!</definedName>
    <definedName name="カテゴリ一覧">[1]カテゴリ!$M$6:$M$16</definedName>
    <definedName name="論理データ型一覧">[1]論理データ型!$A$3:$A$41</definedName>
    <definedName name="_xlnm.Print_Area" localSheetId="0">有形固定資産!$A$1:$T$52</definedName>
    <definedName name="_xlnm.Print_Area" localSheetId="1">増減の明細!$B$1:$N$52</definedName>
    <definedName name="_xlnm.Print_Area" localSheetId="2">基金!$B$1:$L$30</definedName>
    <definedName name="_xlnm.Print_Area" localSheetId="3">'貸付金・未収金及び長期延滞債権'!$B$1:$J$64</definedName>
    <definedName name="_xlnm.Print_Area" localSheetId="4">'地方債（借入先別）'!$A$1:$M$19</definedName>
    <definedName name="_xlnm.Print_Area" localSheetId="5">'地方債（利率別など）'!$A$1:$L$18</definedName>
    <definedName name="_xlnm.Print_Area" localSheetId="7">補助金!$A$1:$K$42</definedName>
    <definedName name="_xlnm.Print_Area" localSheetId="8">財源明細!$A$1:$G$21</definedName>
    <definedName name="_xlnm.Print_Area" localSheetId="9">財源情報明細!$B$1:$I$10</definedName>
    <definedName name="_xlnm.Print_Area" localSheetId="6">引当金!$A$1:$H$12</definedName>
    <definedName name="_xlnm.Print_Area" localSheetId="10">資金明細!$A$1:$D$10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<sst xmlns="http://schemas.openxmlformats.org/spreadsheetml/2006/main" xmlns:r="http://schemas.openxmlformats.org/officeDocument/2006/relationships" count="333" uniqueCount="333">
  <si>
    <t>福祉</t>
    <rPh sb="0" eb="2">
      <t>フクシ</t>
    </rPh>
    <phoneticPr fontId="4"/>
  </si>
  <si>
    <t>財団法人宮崎県内水面振興センター</t>
    <rPh sb="0" eb="2">
      <t>ザイダン</t>
    </rPh>
    <rPh sb="2" eb="4">
      <t>ホウジン</t>
    </rPh>
    <rPh sb="4" eb="7">
      <t>ミヤザキケン</t>
    </rPh>
    <rPh sb="7" eb="10">
      <t>ナイスイメン</t>
    </rPh>
    <rPh sb="10" eb="12">
      <t>シンコウ</t>
    </rPh>
    <phoneticPr fontId="24"/>
  </si>
  <si>
    <t>　　立木竹</t>
    <rPh sb="2" eb="4">
      <t>タチキ</t>
    </rPh>
    <rPh sb="4" eb="5">
      <t>タケ</t>
    </rPh>
    <phoneticPr fontId="4"/>
  </si>
  <si>
    <t>退職報償金負担金</t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</si>
  <si>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</si>
  <si>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その他</t>
    <rPh sb="2" eb="3">
      <t>タ</t>
    </rPh>
    <phoneticPr fontId="4"/>
  </si>
  <si>
    <t>金額</t>
    <rPh sb="0" eb="2">
      <t>キンガク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</si>
  <si>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</si>
  <si>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市場価格のあるもの</t>
    <rPh sb="0" eb="2">
      <t>シジョウ</t>
    </rPh>
    <rPh sb="2" eb="4">
      <t>カカク</t>
    </rPh>
    <phoneticPr fontId="4"/>
  </si>
  <si>
    <t xml:space="preserve">
資本金
（E)</t>
    <rPh sb="1" eb="4">
      <t>シホンキン</t>
    </rPh>
    <phoneticPr fontId="4"/>
  </si>
  <si>
    <t>長期貸付金</t>
    <rPh sb="0" eb="2">
      <t>チョウキ</t>
    </rPh>
    <rPh sb="2" eb="5">
      <t>カシツケキン</t>
    </rPh>
    <phoneticPr fontId="4"/>
  </si>
  <si>
    <t>土地</t>
    <rPh sb="0" eb="2">
      <t>トチ</t>
    </rPh>
    <phoneticPr fontId="4"/>
  </si>
  <si>
    <t>消防</t>
    <rPh sb="0" eb="2">
      <t>ショウボウ</t>
    </rPh>
    <phoneticPr fontId="4"/>
  </si>
  <si>
    <t>その他の補助金等</t>
    <rPh sb="2" eb="3">
      <t>タ</t>
    </rPh>
    <rPh sb="4" eb="7">
      <t>ホジョキン</t>
    </rPh>
    <rPh sb="7" eb="8">
      <t>ナド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</si>
  <si>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</si>
  <si>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宮崎県後期高齢者医療広域連合負担金</t>
  </si>
  <si>
    <t>合計</t>
    <rPh sb="0" eb="2">
      <t>ゴウケイ</t>
    </rPh>
    <phoneticPr fontId="4"/>
  </si>
  <si>
    <t>短期貸付金</t>
    <rPh sb="0" eb="2">
      <t>タンキ</t>
    </rPh>
    <rPh sb="2" eb="5">
      <t>カシツケキン</t>
    </rPh>
    <phoneticPr fontId="4"/>
  </si>
  <si>
    <t>純資産額
（B）－（C)
（D)</t>
    <rPh sb="0" eb="3">
      <t>ジュンシサン</t>
    </rPh>
    <rPh sb="3" eb="4">
      <t>ガク</t>
    </rPh>
    <phoneticPr fontId="4"/>
  </si>
  <si>
    <t>資本的
補助金</t>
    <rPh sb="0" eb="3">
      <t>シホンテキ</t>
    </rPh>
    <rPh sb="4" eb="7">
      <t>ホジョキン</t>
    </rPh>
    <phoneticPr fontId="4"/>
  </si>
  <si>
    <t xml:space="preserve">
資産
（B)</t>
    <rPh sb="1" eb="3">
      <t>シサン</t>
    </rPh>
    <phoneticPr fontId="4"/>
  </si>
  <si>
    <t>簡易水道事業会計出資金</t>
    <rPh sb="0" eb="2">
      <t>カンイ</t>
    </rPh>
    <rPh sb="2" eb="4">
      <t>スイドウ</t>
    </rPh>
    <rPh sb="4" eb="6">
      <t>ジギョウ</t>
    </rPh>
    <rPh sb="6" eb="8">
      <t>カイケイ</t>
    </rPh>
    <rPh sb="8" eb="11">
      <t>シュッシキン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</si>
  <si>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</si>
  <si>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その他</t>
    <rPh sb="2" eb="3">
      <t>ホカ</t>
    </rPh>
    <phoneticPr fontId="4"/>
  </si>
  <si>
    <t xml:space="preserve"> インフラ資産</t>
    <rPh sb="5" eb="7">
      <t>シサン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</si>
  <si>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</si>
  <si>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</si>
  <si>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㈱宮崎放送</t>
    <rPh sb="1" eb="3">
      <t>ミヤザキ</t>
    </rPh>
    <rPh sb="3" eb="5">
      <t>ホウソウ</t>
    </rPh>
    <phoneticPr fontId="24"/>
  </si>
  <si>
    <t>税収等</t>
    <rPh sb="0" eb="2">
      <t>ゼイシュウ</t>
    </rPh>
    <rPh sb="2" eb="3">
      <t>ナド</t>
    </rPh>
    <phoneticPr fontId="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</si>
  <si>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</si>
  <si>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4"/>
  </si>
  <si>
    <t>産業振興</t>
    <rPh sb="0" eb="2">
      <t>サンギョウ</t>
    </rPh>
    <rPh sb="2" eb="4">
      <t>シンコウ</t>
    </rPh>
    <phoneticPr fontId="4"/>
  </si>
  <si>
    <t>日向市中山間地域所得向上支援事業費補助金</t>
  </si>
  <si>
    <t>【様式第５号】</t>
    <rPh sb="1" eb="3">
      <t>ヨウシキ</t>
    </rPh>
    <rPh sb="3" eb="4">
      <t>ダイ</t>
    </rPh>
    <rPh sb="5" eb="6">
      <t>ゴウ</t>
    </rPh>
    <phoneticPr fontId="4"/>
  </si>
  <si>
    <t xml:space="preserve">
本年度増加額
（B）</t>
    <rPh sb="1" eb="4">
      <t>ホンネンド</t>
    </rPh>
    <rPh sb="4" eb="7">
      <t>ゾウカガク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</si>
  <si>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</si>
  <si>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区分</t>
    <rPh sb="0" eb="2">
      <t>クブン</t>
    </rPh>
    <phoneticPr fontId="4"/>
  </si>
  <si>
    <t>附属明細書</t>
    <rPh sb="0" eb="2">
      <t>フゾク</t>
    </rPh>
    <rPh sb="2" eb="5">
      <t>メイサイショ</t>
    </rPh>
    <phoneticPr fontId="4"/>
  </si>
  <si>
    <t>公益社団法人宮崎県畜産協会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チクサン</t>
    </rPh>
    <rPh sb="11" eb="13">
      <t>キョウカイ</t>
    </rPh>
    <phoneticPr fontId="24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</si>
  <si>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</si>
  <si>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学校施設整備基金</t>
    <rPh sb="0" eb="2">
      <t>ガッコウ</t>
    </rPh>
    <rPh sb="2" eb="4">
      <t>シセツ</t>
    </rPh>
    <rPh sb="4" eb="6">
      <t>セイビ</t>
    </rPh>
    <rPh sb="6" eb="8">
      <t>キキン</t>
    </rPh>
    <phoneticPr fontId="24"/>
  </si>
  <si>
    <t>種類</t>
    <rPh sb="0" eb="2">
      <t>シュルイ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</si>
  <si>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2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</si>
  <si>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</si>
  <si>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取得原価
（A）×（D)
（E)</t>
    <rPh sb="0" eb="2">
      <t>シュトク</t>
    </rPh>
    <rPh sb="2" eb="4">
      <t>ゲンカ</t>
    </rPh>
    <phoneticPr fontId="4"/>
  </si>
  <si>
    <t>経営体育成支援事業補助金</t>
  </si>
  <si>
    <t xml:space="preserve">
本年度減少額
（C）</t>
    <rPh sb="1" eb="4">
      <t>ホンネンド</t>
    </rPh>
    <rPh sb="4" eb="7">
      <t>ゲンショウガク</t>
    </rPh>
    <phoneticPr fontId="4"/>
  </si>
  <si>
    <t xml:space="preserve">
出資金額
（A)</t>
    <rPh sb="1" eb="3">
      <t>シュッシ</t>
    </rPh>
    <rPh sb="3" eb="5">
      <t>キンガク</t>
    </rPh>
    <phoneticPr fontId="4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</si>
  <si>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</si>
  <si>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4"/>
  </si>
  <si>
    <t>　　航空機</t>
    <rPh sb="2" eb="5">
      <t>コウクウキ</t>
    </rPh>
    <phoneticPr fontId="4"/>
  </si>
  <si>
    <t xml:space="preserve">
本年度償却額
（F)</t>
    <rPh sb="1" eb="4">
      <t>ホンネンド</t>
    </rPh>
    <rPh sb="4" eb="7">
      <t>ショウキャクガク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</si>
  <si>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4"/>
  </si>
  <si>
    <t>　　工作物</t>
    <rPh sb="2" eb="5">
      <t>コウサクブツ</t>
    </rPh>
    <phoneticPr fontId="4"/>
  </si>
  <si>
    <t xml:space="preserve"> 事業用資産</t>
    <rPh sb="1" eb="4">
      <t>ジギョウヨウ</t>
    </rPh>
    <rPh sb="4" eb="6">
      <t>シサン</t>
    </rPh>
    <phoneticPr fontId="4"/>
  </si>
  <si>
    <t xml:space="preserve">
取得単価(円)
（D)</t>
    <rPh sb="1" eb="3">
      <t>シュトク</t>
    </rPh>
    <rPh sb="3" eb="5">
      <t>タンカ</t>
    </rPh>
    <rPh sb="6" eb="7">
      <t>エン</t>
    </rPh>
    <phoneticPr fontId="4"/>
  </si>
  <si>
    <t>　  土地</t>
    <rPh sb="3" eb="5">
      <t>トチ</t>
    </rPh>
    <phoneticPr fontId="4"/>
  </si>
  <si>
    <t>　　建物</t>
    <rPh sb="2" eb="4">
      <t>タテモノ</t>
    </rPh>
    <phoneticPr fontId="4"/>
  </si>
  <si>
    <t>　　船舶</t>
    <rPh sb="2" eb="4">
      <t>センパク</t>
    </rPh>
    <phoneticPr fontId="4"/>
  </si>
  <si>
    <t>　　浮標等</t>
    <rPh sb="2" eb="4">
      <t>フヒョウ</t>
    </rPh>
    <rPh sb="4" eb="5">
      <t>ナド</t>
    </rPh>
    <phoneticPr fontId="4"/>
  </si>
  <si>
    <t>　　その他</t>
    <rPh sb="4" eb="5">
      <t>タ</t>
    </rPh>
    <phoneticPr fontId="4"/>
  </si>
  <si>
    <t>国庫支出金</t>
    <rPh sb="0" eb="2">
      <t>コッコ</t>
    </rPh>
    <rPh sb="2" eb="5">
      <t>シシュツキン</t>
    </rPh>
    <phoneticPr fontId="4"/>
  </si>
  <si>
    <t>　　土地</t>
    <rPh sb="2" eb="4">
      <t>トチ</t>
    </rPh>
    <phoneticPr fontId="4"/>
  </si>
  <si>
    <t>地方公営事業</t>
    <rPh sb="0" eb="2">
      <t>チホウ</t>
    </rPh>
    <rPh sb="2" eb="4">
      <t>コウエイ</t>
    </rPh>
    <rPh sb="4" eb="6">
      <t>ジギョウ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</si>
  <si>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2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</si>
  <si>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</si>
  <si>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　　その他</t>
    <rPh sb="4" eb="5">
      <t>タ</t>
    </rPh>
    <phoneticPr fontId="26"/>
  </si>
  <si>
    <t>　　建設仮勘定</t>
    <rPh sb="2" eb="4">
      <t>ケンセツ</t>
    </rPh>
    <rPh sb="4" eb="7">
      <t>カリカンジョウ</t>
    </rPh>
    <phoneticPr fontId="4"/>
  </si>
  <si>
    <t xml:space="preserve"> 物品</t>
    <rPh sb="1" eb="3">
      <t>ブッピン</t>
    </rPh>
    <phoneticPr fontId="4"/>
  </si>
  <si>
    <t>教育</t>
    <rPh sb="0" eb="2">
      <t>キョウイク</t>
    </rPh>
    <phoneticPr fontId="4"/>
  </si>
  <si>
    <t>宮崎交通（株）</t>
  </si>
  <si>
    <t>環境衛生</t>
    <rPh sb="0" eb="2">
      <t>カンキョウ</t>
    </rPh>
    <rPh sb="2" eb="4">
      <t>エイセイ</t>
    </rPh>
    <phoneticPr fontId="4"/>
  </si>
  <si>
    <t>公共施設整備等資金積立基金</t>
    <rPh sb="0" eb="2">
      <t>コウキョウ</t>
    </rPh>
    <rPh sb="2" eb="4">
      <t>シセツ</t>
    </rPh>
    <rPh sb="4" eb="6">
      <t>セイビ</t>
    </rPh>
    <rPh sb="6" eb="7">
      <t>トウ</t>
    </rPh>
    <rPh sb="7" eb="9">
      <t>シキン</t>
    </rPh>
    <rPh sb="9" eb="11">
      <t>ツミタテ</t>
    </rPh>
    <rPh sb="11" eb="13">
      <t>キキン</t>
    </rPh>
    <phoneticPr fontId="24"/>
  </si>
  <si>
    <t>財政調整基金</t>
    <rPh sb="0" eb="2">
      <t>ザイセイ</t>
    </rPh>
    <rPh sb="2" eb="4">
      <t>チョウセイ</t>
    </rPh>
    <rPh sb="4" eb="6">
      <t>キキン</t>
    </rPh>
    <phoneticPr fontId="2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</si>
  <si>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</si>
  <si>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</si>
  <si>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宮崎県知事　河野　俊嗣</t>
  </si>
  <si>
    <t>うち住民公募債</t>
    <rPh sb="2" eb="4">
      <t>ジュウミン</t>
    </rPh>
    <rPh sb="4" eb="7">
      <t>コウボサイ</t>
    </rPh>
    <phoneticPr fontId="4"/>
  </si>
  <si>
    <t>総務</t>
    <rPh sb="0" eb="2">
      <t>ソウム</t>
    </rPh>
    <phoneticPr fontId="4"/>
  </si>
  <si>
    <t>日向東臼杵広域連合分担金・負担金</t>
    <rPh sb="9" eb="12">
      <t>ブンタンキン</t>
    </rPh>
    <rPh sb="13" eb="16">
      <t>フタンキン</t>
    </rPh>
    <phoneticPr fontId="4"/>
  </si>
  <si>
    <t>③投資及び出資金の明細</t>
  </si>
  <si>
    <t xml:space="preserve">
負債
（C)</t>
    <rPh sb="1" eb="3">
      <t>フサイ</t>
    </rPh>
    <phoneticPr fontId="4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</si>
  <si>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</si>
  <si>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</si>
  <si>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</si>
  <si>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>評価差額
（C）－（E)
（F)</t>
    <rPh sb="0" eb="2">
      <t>ヒョウカ</t>
    </rPh>
    <rPh sb="2" eb="4">
      <t>サガク</t>
    </rPh>
    <phoneticPr fontId="4"/>
  </si>
  <si>
    <t>相手先名</t>
    <rPh sb="0" eb="3">
      <t>アイテサキ</t>
    </rPh>
    <rPh sb="3" eb="4">
      <t>メイ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</si>
  <si>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</si>
  <si>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</si>
  <si>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7"/>
  </si>
  <si>
    <t>出資割合（％）
（A）/（E)
（F)</t>
    <rPh sb="0" eb="2">
      <t>シュッシ</t>
    </rPh>
    <rPh sb="2" eb="4">
      <t>ワリアイ</t>
    </rPh>
    <phoneticPr fontId="4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</si>
  <si>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"/>
  </si>
  <si>
    <t>実質価額
（D)×（F)
（G)</t>
    <rPh sb="0" eb="2">
      <t>ジッシツ</t>
    </rPh>
    <rPh sb="2" eb="4">
      <t>カガク</t>
    </rPh>
    <phoneticPr fontId="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</si>
  <si>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</si>
  <si>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"/>
  </si>
  <si>
    <r>
      <t xml:space="preserve">合計
</t>
    </r>
    <r>
      <rPr>
        <sz val="8"/>
        <color auto="1"/>
        <rFont val="ＭＳ Ｐゴシック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</si>
  <si>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④基金の明細</t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</si>
  <si>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</si>
  <si>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</si>
  <si>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</si>
  <si>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</si>
  <si>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　　病院</t>
    <rPh sb="2" eb="4">
      <t>ビョウイン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</si>
  <si>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</si>
  <si>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4.0％超</t>
    <rPh sb="4" eb="5">
      <t>チョウ</t>
    </rPh>
    <phoneticPr fontId="27"/>
  </si>
  <si>
    <t>　　○○組合</t>
    <rPh sb="4" eb="6">
      <t>クミアイ</t>
    </rPh>
    <phoneticPr fontId="4"/>
  </si>
  <si>
    <t>中小企業特別融資制度保証料補助金</t>
  </si>
  <si>
    <t>　　退職手当債</t>
    <rPh sb="2" eb="4">
      <t>タイショク</t>
    </rPh>
    <rPh sb="4" eb="6">
      <t>テアテ</t>
    </rPh>
    <rPh sb="6" eb="7">
      <t>サイ</t>
    </rPh>
    <phoneticPr fontId="26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</si>
  <si>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</si>
  <si>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3.0％超
3.5％以下</t>
    <rPh sb="4" eb="5">
      <t>チョウ</t>
    </rPh>
    <rPh sb="10" eb="12">
      <t>イカ</t>
    </rPh>
    <phoneticPr fontId="27"/>
  </si>
  <si>
    <t>　　○○大学</t>
    <rPh sb="4" eb="6">
      <t>ダイガク</t>
    </rPh>
    <phoneticPr fontId="4"/>
  </si>
  <si>
    <t>過疎地域振興基金</t>
    <rPh sb="0" eb="2">
      <t>カソ</t>
    </rPh>
    <rPh sb="2" eb="4">
      <t>チイキ</t>
    </rPh>
    <rPh sb="4" eb="6">
      <t>シンコウ</t>
    </rPh>
    <rPh sb="6" eb="8">
      <t>キキン</t>
    </rPh>
    <phoneticPr fontId="24"/>
  </si>
  <si>
    <t>地方三公社</t>
    <rPh sb="0" eb="2">
      <t>チホウ</t>
    </rPh>
    <rPh sb="2" eb="5">
      <t>サンコウシャ</t>
    </rPh>
    <phoneticPr fontId="4"/>
  </si>
  <si>
    <t>（単位：千円）</t>
    <rPh sb="4" eb="6">
      <t>センエン</t>
    </rPh>
    <phoneticPr fontId="4"/>
  </si>
  <si>
    <t>　　○○土地開発公社</t>
    <rPh sb="4" eb="6">
      <t>トチ</t>
    </rPh>
    <rPh sb="6" eb="8">
      <t>カイハツ</t>
    </rPh>
    <rPh sb="8" eb="10">
      <t>コウシャ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</si>
  <si>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</si>
  <si>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その他の貸付金</t>
    <rPh sb="2" eb="3">
      <t>タ</t>
    </rPh>
    <rPh sb="4" eb="7">
      <t>カシツケキン</t>
    </rPh>
    <phoneticPr fontId="4"/>
  </si>
  <si>
    <t>⑤貸付金の明細</t>
  </si>
  <si>
    <t>宮崎県漁業信用基金協会</t>
    <rPh sb="0" eb="3">
      <t>ミヤザキケン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4"/>
  </si>
  <si>
    <t>　　・・・・</t>
  </si>
  <si>
    <t>　　宮崎県林業公社</t>
  </si>
  <si>
    <t>地方税</t>
    <rPh sb="0" eb="3">
      <t>チホウゼイ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</si>
  <si>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</si>
  <si>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</si>
  <si>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日向地域農業再生協議会</t>
    <rPh sb="0" eb="2">
      <t>ヒュウガ</t>
    </rPh>
    <rPh sb="2" eb="4">
      <t>チイキ</t>
    </rPh>
    <rPh sb="4" eb="6">
      <t>ノウギョウ</t>
    </rPh>
    <rPh sb="6" eb="8">
      <t>サイセイ</t>
    </rPh>
    <rPh sb="8" eb="11">
      <t>キョウギカイ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</si>
  <si>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</si>
  <si>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</si>
  <si>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1.5％超
2.0％以下</t>
    <rPh sb="4" eb="5">
      <t>チョウ</t>
    </rPh>
    <rPh sb="10" eb="12">
      <t>イカ</t>
    </rPh>
    <phoneticPr fontId="27"/>
  </si>
  <si>
    <t>小計</t>
    <rPh sb="0" eb="2">
      <t>ショウケイ</t>
    </rPh>
    <phoneticPr fontId="4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</si>
  <si>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</si>
  <si>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4"/>
  </si>
  <si>
    <t>市中銀行</t>
    <rPh sb="0" eb="2">
      <t>シチュウ</t>
    </rPh>
    <rPh sb="2" eb="4">
      <t>ギンコウ</t>
    </rPh>
    <phoneticPr fontId="27"/>
  </si>
  <si>
    <t>その他の未収金</t>
    <rPh sb="2" eb="3">
      <t>タ</t>
    </rPh>
    <rPh sb="4" eb="7">
      <t>ミシュウキン</t>
    </rPh>
    <phoneticPr fontId="4"/>
  </si>
  <si>
    <t>宮崎県森林・林業振興基金</t>
    <rPh sb="0" eb="3">
      <t>ミヤザキケン</t>
    </rPh>
    <rPh sb="3" eb="5">
      <t>シンリン</t>
    </rPh>
    <rPh sb="6" eb="8">
      <t>リンギョウ</t>
    </rPh>
    <rPh sb="8" eb="10">
      <t>シンコウ</t>
    </rPh>
    <rPh sb="10" eb="12">
      <t>キキン</t>
    </rPh>
    <phoneticPr fontId="24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</si>
  <si>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</si>
  <si>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</si>
  <si>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地方債残高</t>
    <rPh sb="0" eb="3">
      <t>チホウサイ</t>
    </rPh>
    <rPh sb="3" eb="5">
      <t>ザンダカ</t>
    </rPh>
    <phoneticPr fontId="27"/>
  </si>
  <si>
    <t>美々津観光開発㈱</t>
    <rPh sb="0" eb="3">
      <t>ミミツ</t>
    </rPh>
    <rPh sb="3" eb="5">
      <t>カンコウ</t>
    </rPh>
    <rPh sb="5" eb="7">
      <t>カイハツ</t>
    </rPh>
    <phoneticPr fontId="24"/>
  </si>
  <si>
    <t>政府資金</t>
    <rPh sb="0" eb="2">
      <t>セイフ</t>
    </rPh>
    <rPh sb="2" eb="4">
      <t>シキン</t>
    </rPh>
    <phoneticPr fontId="2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</si>
  <si>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7"/>
  </si>
  <si>
    <t>（公財）宮崎県暴力追放センター</t>
    <rPh sb="1" eb="2">
      <t>コウ</t>
    </rPh>
    <rPh sb="2" eb="3">
      <t>ザイ</t>
    </rPh>
    <rPh sb="4" eb="7">
      <t>ミヤザキケン</t>
    </rPh>
    <rPh sb="7" eb="9">
      <t>ボウリョク</t>
    </rPh>
    <rPh sb="9" eb="11">
      <t>ツイホウ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</si>
  <si>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7"/>
  </si>
  <si>
    <t>市場公募債</t>
    <rPh sb="0" eb="2">
      <t>シジョウ</t>
    </rPh>
    <rPh sb="2" eb="5">
      <t>コウボサイ</t>
    </rPh>
    <phoneticPr fontId="27"/>
  </si>
  <si>
    <t>その他</t>
    <rPh sb="2" eb="3">
      <t>タ</t>
    </rPh>
    <phoneticPr fontId="27"/>
  </si>
  <si>
    <t>2.0％超
2.5％以下</t>
    <rPh sb="4" eb="5">
      <t>チョウ</t>
    </rPh>
    <rPh sb="10" eb="12">
      <t>イカ</t>
    </rPh>
    <phoneticPr fontId="27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</si>
  <si>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</si>
  <si>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</si>
  <si>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日向市救急勤務医支援事業補助金</t>
    <rPh sb="0" eb="3">
      <t>ヒュウガシ</t>
    </rPh>
    <rPh sb="3" eb="5">
      <t>キュウキュウ</t>
    </rPh>
    <rPh sb="5" eb="8">
      <t>キンムイ</t>
    </rPh>
    <rPh sb="8" eb="10">
      <t>シエン</t>
    </rPh>
    <rPh sb="10" eb="12">
      <t>ジギョウ</t>
    </rPh>
    <rPh sb="12" eb="15">
      <t>ホジョキン</t>
    </rPh>
    <phoneticPr fontId="4"/>
  </si>
  <si>
    <t>公益社団法人　日向市シルバー人材センター</t>
    <rPh sb="0" eb="2">
      <t>コウエキ</t>
    </rPh>
    <rPh sb="2" eb="4">
      <t>シャダン</t>
    </rPh>
    <rPh sb="4" eb="6">
      <t>ホウジン</t>
    </rPh>
    <rPh sb="7" eb="10">
      <t>ヒュウガシ</t>
    </rPh>
    <rPh sb="14" eb="16">
      <t>ジンザイ</t>
    </rPh>
    <phoneticPr fontId="4"/>
  </si>
  <si>
    <t>【通常分】</t>
    <rPh sb="1" eb="3">
      <t>ツウジョウ</t>
    </rPh>
    <rPh sb="3" eb="4">
      <t>ブン</t>
    </rPh>
    <phoneticPr fontId="4"/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</si>
  <si>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</si>
  <si>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</si>
  <si>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</si>
  <si>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</si>
  <si>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</si>
  <si>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</si>
  <si>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サンパーク温泉貸付金</t>
    <rPh sb="7" eb="9">
      <t>オンセン</t>
    </rPh>
    <rPh sb="9" eb="11">
      <t>カシツケ</t>
    </rPh>
    <rPh sb="11" eb="12">
      <t>キン</t>
    </rPh>
    <phoneticPr fontId="28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</si>
  <si>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</si>
  <si>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　　その他</t>
    <rPh sb="4" eb="5">
      <t>ホカ</t>
    </rPh>
    <phoneticPr fontId="4"/>
  </si>
  <si>
    <t>保育所等緊急整備事業補助金</t>
  </si>
  <si>
    <t>（公財）延岡総合文化センター</t>
    <rPh sb="1" eb="2">
      <t>コウ</t>
    </rPh>
    <rPh sb="2" eb="3">
      <t>ザイ</t>
    </rPh>
    <rPh sb="4" eb="6">
      <t>ノベオカ</t>
    </rPh>
    <rPh sb="6" eb="8">
      <t>ソウゴウ</t>
    </rPh>
    <rPh sb="8" eb="10">
      <t>ブンカ</t>
    </rPh>
    <phoneticPr fontId="24"/>
  </si>
  <si>
    <t>【特別分】</t>
    <rPh sb="1" eb="3">
      <t>トクベツ</t>
    </rPh>
    <rPh sb="3" eb="4">
      <t>ブン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</si>
  <si>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</si>
  <si>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住宅使用料</t>
    <rPh sb="2" eb="4">
      <t>ジュウタク</t>
    </rPh>
    <rPh sb="4" eb="7">
      <t>シヨウリョウ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</si>
  <si>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6"/>
  </si>
  <si>
    <t>1.5％以下</t>
    <rPh sb="4" eb="6">
      <t>イカ</t>
    </rPh>
    <phoneticPr fontId="27"/>
  </si>
  <si>
    <t>2.5％超
3.0％以下</t>
    <rPh sb="4" eb="5">
      <t>チョウ</t>
    </rPh>
    <rPh sb="10" eb="12">
      <t>イカ</t>
    </rPh>
    <phoneticPr fontId="27"/>
  </si>
  <si>
    <t>一般社団法人　日向市観光協会</t>
  </si>
  <si>
    <t>公益社団法人宮崎県果実協会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カジツ</t>
    </rPh>
    <rPh sb="11" eb="13">
      <t>キョウカイ</t>
    </rPh>
    <phoneticPr fontId="24"/>
  </si>
  <si>
    <t>3.5％超
4.0％以下</t>
    <rPh sb="4" eb="5">
      <t>チョウ</t>
    </rPh>
    <rPh sb="10" eb="12">
      <t>イカ</t>
    </rPh>
    <phoneticPr fontId="2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</si>
  <si>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7"/>
  </si>
  <si>
    <t>図書購入基金</t>
    <rPh sb="0" eb="2">
      <t>トショ</t>
    </rPh>
    <rPh sb="2" eb="4">
      <t>コウニュウ</t>
    </rPh>
    <rPh sb="4" eb="6">
      <t>キキン</t>
    </rPh>
    <phoneticPr fontId="24"/>
  </si>
  <si>
    <t>うるおい福祉基金</t>
    <rPh sb="4" eb="6">
      <t>フクシ</t>
    </rPh>
    <rPh sb="6" eb="8">
      <t>キキン</t>
    </rPh>
    <phoneticPr fontId="24"/>
  </si>
  <si>
    <t>地方債</t>
    <rPh sb="0" eb="3">
      <t>チホウサイ</t>
    </rPh>
    <phoneticPr fontId="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</si>
  <si>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</si>
  <si>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消防団員等公務災害補償等共済基金</t>
  </si>
  <si>
    <t>１年以内</t>
    <rPh sb="1" eb="2">
      <t>ネン</t>
    </rPh>
    <rPh sb="2" eb="4">
      <t>イナイ</t>
    </rPh>
    <phoneticPr fontId="4"/>
  </si>
  <si>
    <t>社会福祉法人 中原愛育会　中原乳児保育園</t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</si>
  <si>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</si>
  <si>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</si>
  <si>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</si>
  <si>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　　学校給食会貸付金</t>
    <rPh sb="2" eb="4">
      <t>ガッコウ</t>
    </rPh>
    <rPh sb="4" eb="6">
      <t>キュウショク</t>
    </rPh>
    <rPh sb="6" eb="7">
      <t>カイ</t>
    </rPh>
    <rPh sb="7" eb="9">
      <t>カシツケ</t>
    </rPh>
    <rPh sb="9" eb="10">
      <t>キン</t>
    </rPh>
    <phoneticPr fontId="2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</si>
  <si>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</si>
  <si>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延岡市小児夜間急病センター負担金</t>
  </si>
  <si>
    <t>（公財）宮崎県国際交流協会</t>
    <rPh sb="1" eb="2">
      <t>コウ</t>
    </rPh>
    <rPh sb="2" eb="3">
      <t>ザイ</t>
    </rPh>
    <rPh sb="4" eb="7">
      <t>ミヤザキケン</t>
    </rPh>
    <rPh sb="7" eb="9">
      <t>コクサイ</t>
    </rPh>
    <rPh sb="9" eb="11">
      <t>コウリュウ</t>
    </rPh>
    <rPh sb="11" eb="13">
      <t>キョウカイ</t>
    </rPh>
    <phoneticPr fontId="24"/>
  </si>
  <si>
    <t>（公財）宮崎県環境整備公社</t>
    <rPh sb="1" eb="2">
      <t>コウ</t>
    </rPh>
    <rPh sb="2" eb="3">
      <t>ザイ</t>
    </rPh>
    <rPh sb="4" eb="7">
      <t>ミヤザキケン</t>
    </rPh>
    <rPh sb="7" eb="9">
      <t>カンキョウ</t>
    </rPh>
    <rPh sb="9" eb="11">
      <t>セイビ</t>
    </rPh>
    <rPh sb="11" eb="13">
      <t>コウシャ</t>
    </rPh>
    <phoneticPr fontId="24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</si>
  <si>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</si>
  <si>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</si>
  <si>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契約条項の概要</t>
    <rPh sb="0" eb="2">
      <t>ケイヤク</t>
    </rPh>
    <rPh sb="2" eb="4">
      <t>ジョウコウ</t>
    </rPh>
    <rPh sb="5" eb="7">
      <t>ガイヨウ</t>
    </rPh>
    <phoneticPr fontId="27"/>
  </si>
  <si>
    <t>⑤引当金の明細</t>
    <rPh sb="1" eb="4">
      <t>ヒキアテキン</t>
    </rPh>
    <rPh sb="5" eb="7">
      <t>メイサイ</t>
    </rPh>
    <phoneticPr fontId="4"/>
  </si>
  <si>
    <t>短期投資</t>
    <rPh sb="0" eb="2">
      <t>タンキ</t>
    </rPh>
    <rPh sb="2" eb="4">
      <t>トウシ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</si>
  <si>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</si>
  <si>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</si>
  <si>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</si>
  <si>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</si>
  <si>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</si>
  <si>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</si>
  <si>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</si>
  <si>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</si>
  <si>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</si>
  <si>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</si>
  <si>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</si>
  <si>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</si>
  <si>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</si>
  <si>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4"/>
  </si>
  <si>
    <t>財源の内容</t>
    <rPh sb="0" eb="2">
      <t>ザイゲン</t>
    </rPh>
    <rPh sb="3" eb="5">
      <t>ナイヨウ</t>
    </rPh>
    <phoneticPr fontId="4"/>
  </si>
  <si>
    <t>地方交付税</t>
    <rPh sb="0" eb="2">
      <t>チホウ</t>
    </rPh>
    <rPh sb="2" eb="5">
      <t>コウフゼイ</t>
    </rPh>
    <phoneticPr fontId="4"/>
  </si>
  <si>
    <t>（公財）宮崎県移植推進財団</t>
    <rPh sb="1" eb="2">
      <t>コウ</t>
    </rPh>
    <rPh sb="2" eb="3">
      <t>ザイ</t>
    </rPh>
    <rPh sb="4" eb="7">
      <t>ミヤザキケン</t>
    </rPh>
    <rPh sb="7" eb="9">
      <t>イショク</t>
    </rPh>
    <rPh sb="9" eb="11">
      <t>スイシン</t>
    </rPh>
    <rPh sb="11" eb="13">
      <t>ザイダン</t>
    </rPh>
    <phoneticPr fontId="24"/>
  </si>
  <si>
    <t>地方譲与税</t>
    <rPh sb="0" eb="2">
      <t>チホウ</t>
    </rPh>
    <rPh sb="2" eb="4">
      <t>ジョウヨ</t>
    </rPh>
    <rPh sb="4" eb="5">
      <t>ゼイ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</si>
  <si>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</si>
  <si>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</si>
  <si>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</si>
  <si>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㈱宮崎銀行</t>
    <rPh sb="1" eb="3">
      <t>ミヤザキ</t>
    </rPh>
    <rPh sb="3" eb="5">
      <t>ギンコウ</t>
    </rPh>
    <phoneticPr fontId="24"/>
  </si>
  <si>
    <t>内訳</t>
    <rPh sb="0" eb="2">
      <t>ウチワケ</t>
    </rPh>
    <phoneticPr fontId="4"/>
  </si>
  <si>
    <t>－</t>
  </si>
  <si>
    <t>税収等</t>
    <rPh sb="0" eb="3">
      <t>ゼイシュウナド</t>
    </rPh>
    <phoneticPr fontId="4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</si>
  <si>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</si>
  <si>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</si>
  <si>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</si>
  <si>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</si>
  <si>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（１）資金の明細</t>
    <rPh sb="3" eb="5">
      <t>シキン</t>
    </rPh>
    <rPh sb="6" eb="8">
      <t>メイサイ</t>
    </rPh>
    <phoneticPr fontId="4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</si>
  <si>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</si>
  <si>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</si>
  <si>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</si>
  <si>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</si>
  <si>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</si>
  <si>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　　母子世帯つなぎ資金貸付金</t>
    <rPh sb="2" eb="4">
      <t>ボシ</t>
    </rPh>
    <rPh sb="4" eb="6">
      <t>セタイ</t>
    </rPh>
    <rPh sb="9" eb="11">
      <t>シキン</t>
    </rPh>
    <rPh sb="11" eb="14">
      <t>カシツケキン</t>
    </rPh>
    <phoneticPr fontId="2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</si>
  <si>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</si>
  <si>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"/>
  </si>
  <si>
    <t>㈱宮崎太陽銀行</t>
    <rPh sb="1" eb="3">
      <t>ミヤザキ</t>
    </rPh>
    <rPh sb="3" eb="5">
      <t>タイヨウ</t>
    </rPh>
    <rPh sb="5" eb="7">
      <t>ギンコウ</t>
    </rPh>
    <phoneticPr fontId="24"/>
  </si>
  <si>
    <t>㈱東郷町ふるさと公社</t>
    <rPh sb="1" eb="4">
      <t>トウゴウチョウ</t>
    </rPh>
    <rPh sb="8" eb="10">
      <t>コウシャ</t>
    </rPh>
    <phoneticPr fontId="24"/>
  </si>
  <si>
    <t>㈱日向サンパーク温泉</t>
    <rPh sb="1" eb="3">
      <t>ヒュウガ</t>
    </rPh>
    <rPh sb="8" eb="10">
      <t>オンセン</t>
    </rPh>
    <phoneticPr fontId="24"/>
  </si>
  <si>
    <t>日向青果地方卸売市場㈱</t>
    <rPh sb="0" eb="2">
      <t>ヒュウガ</t>
    </rPh>
    <rPh sb="2" eb="4">
      <t>セイカ</t>
    </rPh>
    <rPh sb="4" eb="6">
      <t>チホウ</t>
    </rPh>
    <rPh sb="6" eb="8">
      <t>オロシウリ</t>
    </rPh>
    <rPh sb="8" eb="10">
      <t>イチバ</t>
    </rPh>
    <phoneticPr fontId="24"/>
  </si>
  <si>
    <t>宮崎県北部ふるさと市町村圏基金</t>
    <rPh sb="0" eb="2">
      <t>ミヤザキ</t>
    </rPh>
    <rPh sb="2" eb="4">
      <t>ケンホク</t>
    </rPh>
    <rPh sb="4" eb="5">
      <t>ブ</t>
    </rPh>
    <rPh sb="9" eb="12">
      <t>シチョウソン</t>
    </rPh>
    <rPh sb="12" eb="13">
      <t>ケン</t>
    </rPh>
    <rPh sb="13" eb="15">
      <t>キキン</t>
    </rPh>
    <phoneticPr fontId="24"/>
  </si>
  <si>
    <t>（公財）日向文化振興事業団</t>
    <rPh sb="1" eb="2">
      <t>コウ</t>
    </rPh>
    <rPh sb="2" eb="3">
      <t>ザイ</t>
    </rPh>
    <rPh sb="4" eb="6">
      <t>ヒュウガ</t>
    </rPh>
    <rPh sb="6" eb="8">
      <t>ブンカ</t>
    </rPh>
    <rPh sb="8" eb="10">
      <t>シンコウ</t>
    </rPh>
    <rPh sb="10" eb="13">
      <t>ジギョウダン</t>
    </rPh>
    <phoneticPr fontId="24"/>
  </si>
  <si>
    <t>水道事業会計出資金</t>
    <rPh sb="0" eb="2">
      <t>スイドウ</t>
    </rPh>
    <rPh sb="2" eb="4">
      <t>ジギョウ</t>
    </rPh>
    <rPh sb="4" eb="6">
      <t>カイケイ</t>
    </rPh>
    <rPh sb="6" eb="9">
      <t>シュッシキン</t>
    </rPh>
    <phoneticPr fontId="24"/>
  </si>
  <si>
    <t>病院事業会計出資金</t>
    <rPh sb="0" eb="2">
      <t>ビョウイン</t>
    </rPh>
    <rPh sb="2" eb="4">
      <t>ジギョウ</t>
    </rPh>
    <rPh sb="4" eb="6">
      <t>カイケイ</t>
    </rPh>
    <rPh sb="6" eb="9">
      <t>シュッシキン</t>
    </rPh>
    <phoneticPr fontId="24"/>
  </si>
  <si>
    <t>下水道事業会計出資金</t>
    <rPh sb="0" eb="3">
      <t>ゲスイドウ</t>
    </rPh>
    <rPh sb="3" eb="5">
      <t>ジギョウ</t>
    </rPh>
    <rPh sb="5" eb="7">
      <t>カイケイ</t>
    </rPh>
    <rPh sb="7" eb="10">
      <t>シュッシキン</t>
    </rPh>
    <phoneticPr fontId="24"/>
  </si>
  <si>
    <t>㈱ケーブルメディアワイワイ</t>
  </si>
  <si>
    <t>退職手当基金</t>
    <rPh sb="0" eb="2">
      <t>タイショク</t>
    </rPh>
    <rPh sb="2" eb="4">
      <t>テアテ</t>
    </rPh>
    <rPh sb="4" eb="6">
      <t>キキン</t>
    </rPh>
    <phoneticPr fontId="24"/>
  </si>
  <si>
    <t>（公財）宮崎県建設技術推進機構</t>
    <rPh sb="1" eb="2">
      <t>コウ</t>
    </rPh>
    <rPh sb="2" eb="3">
      <t>ザイ</t>
    </rPh>
    <rPh sb="4" eb="7">
      <t>ミヤザキケン</t>
    </rPh>
    <rPh sb="7" eb="9">
      <t>ケンセツ</t>
    </rPh>
    <rPh sb="9" eb="11">
      <t>ギジュツ</t>
    </rPh>
    <rPh sb="11" eb="13">
      <t>スイシン</t>
    </rPh>
    <rPh sb="13" eb="15">
      <t>キコウ</t>
    </rPh>
    <phoneticPr fontId="24"/>
  </si>
  <si>
    <t>（公財）リバーフロント研究所</t>
    <rPh sb="1" eb="2">
      <t>コウ</t>
    </rPh>
    <rPh sb="2" eb="3">
      <t>ザイ</t>
    </rPh>
    <rPh sb="11" eb="14">
      <t>ケンキュウジョ</t>
    </rPh>
    <phoneticPr fontId="24"/>
  </si>
  <si>
    <t>㈱宮崎県ソフトウェアセンター</t>
    <rPh sb="1" eb="4">
      <t>ミヤザキケン</t>
    </rPh>
    <phoneticPr fontId="24"/>
  </si>
  <si>
    <t>協同組合宮崎県北地区自動車検査場</t>
    <rPh sb="0" eb="2">
      <t>キョウドウ</t>
    </rPh>
    <rPh sb="2" eb="4">
      <t>クミアイ</t>
    </rPh>
    <rPh sb="4" eb="7">
      <t>ミヤザキケン</t>
    </rPh>
    <rPh sb="7" eb="8">
      <t>キタ</t>
    </rPh>
    <rPh sb="8" eb="10">
      <t>チク</t>
    </rPh>
    <rPh sb="10" eb="13">
      <t>ジドウシャ</t>
    </rPh>
    <rPh sb="13" eb="16">
      <t>ケンサジョウ</t>
    </rPh>
    <phoneticPr fontId="24"/>
  </si>
  <si>
    <t>コミュニティ助成事業補助金</t>
  </si>
  <si>
    <t>日向東臼杵広域連合</t>
  </si>
  <si>
    <t>（公財）宮崎県機械技術振興協会</t>
    <rPh sb="1" eb="2">
      <t>コウ</t>
    </rPh>
    <rPh sb="2" eb="3">
      <t>ザイ</t>
    </rPh>
    <rPh sb="4" eb="7">
      <t>ミヤザキケン</t>
    </rPh>
    <rPh sb="7" eb="9">
      <t>キカイ</t>
    </rPh>
    <rPh sb="9" eb="11">
      <t>ギジュツ</t>
    </rPh>
    <rPh sb="11" eb="13">
      <t>シンコウ</t>
    </rPh>
    <rPh sb="13" eb="15">
      <t>キョウカイ</t>
    </rPh>
    <phoneticPr fontId="24"/>
  </si>
  <si>
    <t>　　市民税（法人税）</t>
    <rPh sb="2" eb="5">
      <t>シミンゼイ</t>
    </rPh>
    <rPh sb="6" eb="9">
      <t>ホウジンゼイ</t>
    </rPh>
    <phoneticPr fontId="24"/>
  </si>
  <si>
    <t>財団法人宮崎県水産振興協会</t>
    <rPh sb="0" eb="2">
      <t>ザイダン</t>
    </rPh>
    <rPh sb="2" eb="4">
      <t>ホウジン</t>
    </rPh>
    <rPh sb="4" eb="7">
      <t>ミヤザキケン</t>
    </rPh>
    <rPh sb="7" eb="9">
      <t>スイサン</t>
    </rPh>
    <rPh sb="9" eb="11">
      <t>シンコウ</t>
    </rPh>
    <rPh sb="11" eb="13">
      <t>キョウカイ</t>
    </rPh>
    <phoneticPr fontId="24"/>
  </si>
  <si>
    <t>公益社団法人宮崎県農業振興公社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ノウギョウ</t>
    </rPh>
    <rPh sb="11" eb="13">
      <t>シンコウ</t>
    </rPh>
    <rPh sb="13" eb="15">
      <t>コウシャ</t>
    </rPh>
    <phoneticPr fontId="24"/>
  </si>
  <si>
    <t>㈳宮崎県林業公社</t>
    <rPh sb="1" eb="4">
      <t>ミヤザキケン</t>
    </rPh>
    <rPh sb="4" eb="6">
      <t>リンギョウ</t>
    </rPh>
    <rPh sb="6" eb="8">
      <t>コウシャ</t>
    </rPh>
    <phoneticPr fontId="24"/>
  </si>
  <si>
    <t>耳川広域森林組合</t>
    <rPh sb="0" eb="1">
      <t>ミミ</t>
    </rPh>
    <rPh sb="1" eb="2">
      <t>ガワ</t>
    </rPh>
    <rPh sb="2" eb="4">
      <t>コウイキ</t>
    </rPh>
    <rPh sb="4" eb="6">
      <t>シンリン</t>
    </rPh>
    <rPh sb="6" eb="8">
      <t>クミアイ</t>
    </rPh>
    <phoneticPr fontId="24"/>
  </si>
  <si>
    <t>宮崎県信用保証協会</t>
    <rPh sb="0" eb="3">
      <t>ミヤザキケン</t>
    </rPh>
    <rPh sb="3" eb="5">
      <t>シンヨウ</t>
    </rPh>
    <rPh sb="5" eb="7">
      <t>ホショウ</t>
    </rPh>
    <rPh sb="7" eb="9">
      <t>キョウカイ</t>
    </rPh>
    <phoneticPr fontId="24"/>
  </si>
  <si>
    <t>宮崎県農業信用基金協会</t>
    <rPh sb="0" eb="3">
      <t>ミヤザキケン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4"/>
  </si>
  <si>
    <t>（公財）宮崎県健康づくり協会</t>
    <rPh sb="1" eb="2">
      <t>コウ</t>
    </rPh>
    <rPh sb="2" eb="3">
      <t>ザイ</t>
    </rPh>
    <rPh sb="4" eb="7">
      <t>ミヤザキケン</t>
    </rPh>
    <rPh sb="7" eb="9">
      <t>ケンコウ</t>
    </rPh>
    <rPh sb="12" eb="14">
      <t>キョウカイ</t>
    </rPh>
    <phoneticPr fontId="2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</si>
  <si>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4"/>
  </si>
  <si>
    <t>減債基金</t>
    <rPh sb="0" eb="2">
      <t>ゲンサイ</t>
    </rPh>
    <rPh sb="2" eb="4">
      <t>キキン</t>
    </rPh>
    <phoneticPr fontId="24"/>
  </si>
  <si>
    <t>消防事務財政調整積立基金</t>
    <rPh sb="0" eb="2">
      <t>ショウボウ</t>
    </rPh>
    <rPh sb="2" eb="4">
      <t>ジム</t>
    </rPh>
    <rPh sb="4" eb="6">
      <t>ザイセイ</t>
    </rPh>
    <rPh sb="6" eb="8">
      <t>チョウセイ</t>
    </rPh>
    <rPh sb="8" eb="10">
      <t>ツミタテ</t>
    </rPh>
    <rPh sb="10" eb="12">
      <t>キキン</t>
    </rPh>
    <phoneticPr fontId="24"/>
  </si>
  <si>
    <t>ひまわり基金</t>
    <rPh sb="4" eb="6">
      <t>キキン</t>
    </rPh>
    <phoneticPr fontId="24"/>
  </si>
  <si>
    <t>文化スポーツ振興基金</t>
    <rPh sb="0" eb="2">
      <t>ブンカ</t>
    </rPh>
    <rPh sb="6" eb="8">
      <t>シンコウ</t>
    </rPh>
    <rPh sb="8" eb="10">
      <t>キキン</t>
    </rPh>
    <phoneticPr fontId="24"/>
  </si>
  <si>
    <t>ふるさと農村活性化基金</t>
    <rPh sb="4" eb="6">
      <t>ノウソン</t>
    </rPh>
    <rPh sb="6" eb="9">
      <t>カッセイカ</t>
    </rPh>
    <rPh sb="9" eb="11">
      <t>キキン</t>
    </rPh>
    <phoneticPr fontId="24"/>
  </si>
  <si>
    <t>市民活動支援基金</t>
    <rPh sb="0" eb="2">
      <t>シミン</t>
    </rPh>
    <rPh sb="2" eb="4">
      <t>カツドウ</t>
    </rPh>
    <rPh sb="4" eb="6">
      <t>シエン</t>
    </rPh>
    <rPh sb="6" eb="8">
      <t>キキン</t>
    </rPh>
    <phoneticPr fontId="24"/>
  </si>
  <si>
    <t>みどりのまちづくり基金</t>
    <rPh sb="9" eb="11">
      <t>キキン</t>
    </rPh>
    <phoneticPr fontId="24"/>
  </si>
  <si>
    <t>ふるさと日向市応援寄附金基金</t>
    <rPh sb="4" eb="7">
      <t>ヒュウガシ</t>
    </rPh>
    <rPh sb="7" eb="9">
      <t>オウエン</t>
    </rPh>
    <rPh sb="9" eb="12">
      <t>キフキン</t>
    </rPh>
    <rPh sb="12" eb="14">
      <t>キキン</t>
    </rPh>
    <phoneticPr fontId="24"/>
  </si>
  <si>
    <t>再生可能エネルギー設備維持管理基金</t>
    <rPh sb="0" eb="2">
      <t>サイセイ</t>
    </rPh>
    <rPh sb="2" eb="4">
      <t>カノウ</t>
    </rPh>
    <rPh sb="9" eb="11">
      <t>セツビ</t>
    </rPh>
    <rPh sb="11" eb="13">
      <t>イジ</t>
    </rPh>
    <rPh sb="13" eb="15">
      <t>カンリ</t>
    </rPh>
    <rPh sb="15" eb="17">
      <t>キキン</t>
    </rPh>
    <phoneticPr fontId="24"/>
  </si>
  <si>
    <t>総合体育館建設基金</t>
    <rPh sb="0" eb="2">
      <t>ソウゴウ</t>
    </rPh>
    <rPh sb="2" eb="5">
      <t>タイイクカン</t>
    </rPh>
    <rPh sb="5" eb="7">
      <t>ケンセツ</t>
    </rPh>
    <rPh sb="7" eb="9">
      <t>キキン</t>
    </rPh>
    <phoneticPr fontId="24"/>
  </si>
  <si>
    <t>育英奨学金貸付基金</t>
    <rPh sb="0" eb="2">
      <t>イクエイ</t>
    </rPh>
    <rPh sb="2" eb="4">
      <t>ショウガク</t>
    </rPh>
    <rPh sb="4" eb="5">
      <t>キン</t>
    </rPh>
    <rPh sb="5" eb="7">
      <t>カシツケ</t>
    </rPh>
    <rPh sb="7" eb="9">
      <t>キキン</t>
    </rPh>
    <phoneticPr fontId="24"/>
  </si>
  <si>
    <t>優良雌牛貸付基金</t>
    <rPh sb="0" eb="2">
      <t>ユウリョウ</t>
    </rPh>
    <rPh sb="2" eb="3">
      <t>メス</t>
    </rPh>
    <rPh sb="3" eb="4">
      <t>ウシ</t>
    </rPh>
    <rPh sb="4" eb="6">
      <t>カシツケ</t>
    </rPh>
    <rPh sb="6" eb="8">
      <t>キキン</t>
    </rPh>
    <phoneticPr fontId="24"/>
  </si>
  <si>
    <t>　　地域雇用創造協議会運営資金貸付金</t>
    <rPh sb="2" eb="4">
      <t>チイキ</t>
    </rPh>
    <rPh sb="4" eb="6">
      <t>コヨウ</t>
    </rPh>
    <rPh sb="6" eb="8">
      <t>ソウゾウ</t>
    </rPh>
    <rPh sb="8" eb="11">
      <t>キョウギカイ</t>
    </rPh>
    <rPh sb="11" eb="13">
      <t>ウンエイ</t>
    </rPh>
    <rPh sb="13" eb="15">
      <t>シキン</t>
    </rPh>
    <rPh sb="15" eb="17">
      <t>カシツケ</t>
    </rPh>
    <rPh sb="17" eb="18">
      <t>キン</t>
    </rPh>
    <phoneticPr fontId="24"/>
  </si>
  <si>
    <t>　　広域森林組合貸付金</t>
    <rPh sb="2" eb="4">
      <t>コウイキ</t>
    </rPh>
    <rPh sb="4" eb="6">
      <t>シンリン</t>
    </rPh>
    <rPh sb="6" eb="8">
      <t>クミアイ</t>
    </rPh>
    <rPh sb="8" eb="10">
      <t>カシツケ</t>
    </rPh>
    <rPh sb="10" eb="11">
      <t>キン</t>
    </rPh>
    <phoneticPr fontId="24"/>
  </si>
  <si>
    <t>　　中小企業特別融資貸付金</t>
    <rPh sb="2" eb="4">
      <t>チュウショウ</t>
    </rPh>
    <rPh sb="4" eb="6">
      <t>キギョウ</t>
    </rPh>
    <rPh sb="6" eb="8">
      <t>トクベツ</t>
    </rPh>
    <rPh sb="8" eb="10">
      <t>ユウシ</t>
    </rPh>
    <rPh sb="10" eb="12">
      <t>カシツケ</t>
    </rPh>
    <rPh sb="12" eb="13">
      <t>キン</t>
    </rPh>
    <phoneticPr fontId="24"/>
  </si>
  <si>
    <t>　　教育資金融資貸付金</t>
    <rPh sb="2" eb="4">
      <t>キョウイク</t>
    </rPh>
    <rPh sb="4" eb="6">
      <t>シキン</t>
    </rPh>
    <rPh sb="6" eb="8">
      <t>ユウシ</t>
    </rPh>
    <rPh sb="8" eb="10">
      <t>カシツケ</t>
    </rPh>
    <rPh sb="10" eb="11">
      <t>キン</t>
    </rPh>
    <phoneticPr fontId="24"/>
  </si>
  <si>
    <t>　　財南区画整理付保留地購入資金貸付金</t>
    <rPh sb="2" eb="3">
      <t>ザイ</t>
    </rPh>
    <rPh sb="3" eb="4">
      <t>ナン</t>
    </rPh>
    <rPh sb="4" eb="6">
      <t>クカク</t>
    </rPh>
    <rPh sb="6" eb="8">
      <t>セイリ</t>
    </rPh>
    <rPh sb="8" eb="9">
      <t>ヅケ</t>
    </rPh>
    <rPh sb="9" eb="11">
      <t>ホリュウ</t>
    </rPh>
    <rPh sb="11" eb="12">
      <t>チ</t>
    </rPh>
    <rPh sb="12" eb="14">
      <t>コウニュウ</t>
    </rPh>
    <rPh sb="14" eb="16">
      <t>シキン</t>
    </rPh>
    <rPh sb="16" eb="18">
      <t>カシツケ</t>
    </rPh>
    <rPh sb="18" eb="19">
      <t>キン</t>
    </rPh>
    <phoneticPr fontId="24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</si>
  <si>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24"/>
  </si>
  <si>
    <t>　　市民税（個人）</t>
    <rPh sb="2" eb="5">
      <t>シミンゼイ</t>
    </rPh>
    <rPh sb="6" eb="8">
      <t>コジン</t>
    </rPh>
    <phoneticPr fontId="28"/>
  </si>
  <si>
    <t>　　固定資産税</t>
    <rPh sb="2" eb="4">
      <t>コテイ</t>
    </rPh>
    <rPh sb="4" eb="7">
      <t>シサンゼイ</t>
    </rPh>
    <phoneticPr fontId="24"/>
  </si>
  <si>
    <t>港湾関係事業市町村負担金</t>
  </si>
  <si>
    <t>　　軽自動車税</t>
    <rPh sb="2" eb="6">
      <t>ケイジドウシャ</t>
    </rPh>
    <rPh sb="6" eb="7">
      <t>ゼイ</t>
    </rPh>
    <phoneticPr fontId="24"/>
  </si>
  <si>
    <t>株式会社東九農園</t>
  </si>
  <si>
    <t>　　施設型給付費保護者負担金</t>
    <rPh sb="2" eb="5">
      <t>シセツガタ</t>
    </rPh>
    <rPh sb="5" eb="7">
      <t>キュウフ</t>
    </rPh>
    <rPh sb="7" eb="8">
      <t>ヒ</t>
    </rPh>
    <rPh sb="8" eb="11">
      <t>ホゴシャ</t>
    </rPh>
    <rPh sb="11" eb="14">
      <t>フタンキン</t>
    </rPh>
    <phoneticPr fontId="28"/>
  </si>
  <si>
    <t>　　生活保護費返還金</t>
    <rPh sb="2" eb="4">
      <t>セイカツ</t>
    </rPh>
    <rPh sb="4" eb="6">
      <t>ホゴ</t>
    </rPh>
    <rPh sb="6" eb="7">
      <t>ヒ</t>
    </rPh>
    <rPh sb="7" eb="10">
      <t>ヘンカンキン</t>
    </rPh>
    <phoneticPr fontId="24"/>
  </si>
  <si>
    <t>　　その他</t>
    <rPh sb="4" eb="5">
      <t>タ</t>
    </rPh>
    <phoneticPr fontId="24"/>
  </si>
  <si>
    <t>　　市民税（法人）</t>
    <rPh sb="2" eb="5">
      <t>シミンゼイ</t>
    </rPh>
    <rPh sb="6" eb="8">
      <t>ホウジン</t>
    </rPh>
    <phoneticPr fontId="28"/>
  </si>
  <si>
    <t>徴収不能引当金（長期）</t>
    <rPh sb="0" eb="2">
      <t>チョウシュウ</t>
    </rPh>
    <rPh sb="2" eb="4">
      <t>フノウ</t>
    </rPh>
    <rPh sb="8" eb="10">
      <t>チョウキ</t>
    </rPh>
    <phoneticPr fontId="24"/>
  </si>
  <si>
    <t>徴収不能引当金（短期）</t>
    <rPh sb="0" eb="2">
      <t>チョウシュウ</t>
    </rPh>
    <rPh sb="2" eb="4">
      <t>フノウ</t>
    </rPh>
    <rPh sb="8" eb="10">
      <t>タンキ</t>
    </rPh>
    <phoneticPr fontId="2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</si>
  <si>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4"/>
  </si>
  <si>
    <t>退職手当引当金</t>
    <rPh sb="0" eb="2">
      <t>タイショク</t>
    </rPh>
    <rPh sb="2" eb="4">
      <t>テアテ</t>
    </rPh>
    <rPh sb="4" eb="7">
      <t>ヒキアテキン</t>
    </rPh>
    <phoneticPr fontId="24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</si>
  <si>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24"/>
  </si>
  <si>
    <t>賞与等引当金</t>
    <rPh sb="0" eb="2">
      <t>ショウヨ</t>
    </rPh>
    <rPh sb="2" eb="3">
      <t>トウ</t>
    </rPh>
    <rPh sb="3" eb="6">
      <t>ヒキアテキン</t>
    </rPh>
    <phoneticPr fontId="24"/>
  </si>
  <si>
    <t>税交付金</t>
    <rPh sb="0" eb="1">
      <t>ゼイ</t>
    </rPh>
    <rPh sb="1" eb="4">
      <t>コウフキン</t>
    </rPh>
    <phoneticPr fontId="4"/>
  </si>
  <si>
    <t xml:space="preserve">
時価単価(円)
（B）</t>
    <rPh sb="1" eb="3">
      <t>ジカ</t>
    </rPh>
    <rPh sb="3" eb="5">
      <t>タンカ</t>
    </rPh>
    <rPh sb="6" eb="7">
      <t>エン</t>
    </rPh>
    <phoneticPr fontId="4"/>
  </si>
  <si>
    <t>（単位：千円）</t>
    <rPh sb="1" eb="3">
      <t>タンイ</t>
    </rPh>
    <rPh sb="4" eb="6">
      <t>センエン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</si>
  <si>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</si>
  <si>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宮崎県後期高齢者医療広域連合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</si>
  <si>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県営鵜毛・籾木地区基盤整備事業負担金</t>
    <rPh sb="15" eb="18">
      <t>フタンキン</t>
    </rPh>
    <phoneticPr fontId="4"/>
  </si>
  <si>
    <t>日向市有害鳥獣対策協議会</t>
  </si>
  <si>
    <t>シルバー人材センター運営補助金</t>
    <rPh sb="4" eb="6">
      <t>ジンザイ</t>
    </rPh>
    <rPh sb="10" eb="12">
      <t>ウンエイ</t>
    </rPh>
    <rPh sb="12" eb="15">
      <t>ホジョキン</t>
    </rPh>
    <phoneticPr fontId="4"/>
  </si>
  <si>
    <t>（単位：千円）</t>
    <rPh sb="1" eb="3">
      <t>タンイ</t>
    </rPh>
    <phoneticPr fontId="4"/>
  </si>
  <si>
    <t>※10,000千円以上のものを表記してます。</t>
    <rPh sb="7" eb="9">
      <t>センエン</t>
    </rPh>
    <rPh sb="9" eb="11">
      <t>イジョウ</t>
    </rPh>
    <rPh sb="15" eb="17">
      <t>ヒョウキ</t>
    </rPh>
    <phoneticPr fontId="4"/>
  </si>
  <si>
    <t>　※単位未満の四捨五入のため、合計が一致しない場合があります。</t>
  </si>
  <si>
    <t>日向市社会福祉協議会運営補助金</t>
  </si>
  <si>
    <t>　　ふるさと融資資金貸付金</t>
    <rPh sb="6" eb="8">
      <t>ユウシ</t>
    </rPh>
    <rPh sb="8" eb="10">
      <t>シキン</t>
    </rPh>
    <rPh sb="10" eb="12">
      <t>カシツケ</t>
    </rPh>
    <rPh sb="12" eb="13">
      <t>キン</t>
    </rPh>
    <phoneticPr fontId="4"/>
  </si>
  <si>
    <t>配水管布設工事負担金</t>
    <rPh sb="0" eb="3">
      <t>ハイスイカン</t>
    </rPh>
    <rPh sb="3" eb="5">
      <t>フセツ</t>
    </rPh>
    <rPh sb="5" eb="7">
      <t>コウジ</t>
    </rPh>
    <rPh sb="7" eb="10">
      <t>フタンキン</t>
    </rPh>
    <phoneticPr fontId="4"/>
  </si>
  <si>
    <t>（医）杏林会</t>
  </si>
  <si>
    <t>日向商工会議所</t>
  </si>
  <si>
    <t>病院事業会計負担金</t>
    <rPh sb="0" eb="2">
      <t>ビョウイン</t>
    </rPh>
    <rPh sb="2" eb="4">
      <t>ジギョウ</t>
    </rPh>
    <rPh sb="4" eb="6">
      <t>カイケイ</t>
    </rPh>
    <rPh sb="6" eb="9">
      <t>フタンキン</t>
    </rPh>
    <phoneticPr fontId="4"/>
  </si>
  <si>
    <t>病院事業会計</t>
    <rPh sb="0" eb="2">
      <t>ビョウイン</t>
    </rPh>
    <rPh sb="2" eb="4">
      <t>ジギョウ</t>
    </rPh>
    <rPh sb="4" eb="6">
      <t>カイケイ</t>
    </rPh>
    <phoneticPr fontId="4"/>
  </si>
  <si>
    <t>下水道事業会計負担金</t>
  </si>
  <si>
    <t>社会福祉法人　日向市社会福祉協議会</t>
  </si>
  <si>
    <t>二次救急医療体制整備補助金</t>
  </si>
  <si>
    <t>社会医療法人泉和会　千代田病院</t>
  </si>
  <si>
    <t>宮崎県済生会　日向病院</t>
  </si>
  <si>
    <t>医療法人誠和会　和田病院</t>
  </si>
  <si>
    <t>日向市観光協会運営補助金</t>
  </si>
  <si>
    <t>森林環境譲与税</t>
    <rPh sb="0" eb="2">
      <t>シンリン</t>
    </rPh>
    <rPh sb="2" eb="4">
      <t>カンキョウ</t>
    </rPh>
    <rPh sb="4" eb="7">
      <t>ジョウヨゼイ</t>
    </rPh>
    <phoneticPr fontId="4"/>
  </si>
  <si>
    <t>民生委員活動費補助金</t>
  </si>
  <si>
    <t>日向市民生委員児童委員協議会</t>
  </si>
  <si>
    <t>宮崎県信用保証協会</t>
  </si>
  <si>
    <t>生活バス路線運行費補助金</t>
  </si>
  <si>
    <t>地域振興基金</t>
    <rPh sb="0" eb="2">
      <t>チイキ</t>
    </rPh>
    <rPh sb="2" eb="4">
      <t>シンコウ</t>
    </rPh>
    <rPh sb="4" eb="6">
      <t>キキン</t>
    </rPh>
    <phoneticPr fontId="24"/>
  </si>
  <si>
    <t>地域密着型サービス等整備助成事業補助金</t>
  </si>
  <si>
    <t>曽根区</t>
  </si>
  <si>
    <t>合板・製材生産性強化対策事業補助金</t>
  </si>
  <si>
    <t>有限会社　前田産業　</t>
  </si>
  <si>
    <t>日向市プレミアム付商品券発行事業補助金</t>
  </si>
  <si>
    <t>延岡市</t>
    <rPh sb="0" eb="3">
      <t>ノベオカシ</t>
    </rPh>
    <phoneticPr fontId="4"/>
  </si>
  <si>
    <t>簡易水道事業会計負担金</t>
    <rPh sb="0" eb="2">
      <t>カンイ</t>
    </rPh>
    <rPh sb="2" eb="4">
      <t>スイドウ</t>
    </rPh>
    <rPh sb="4" eb="6">
      <t>ジギョウ</t>
    </rPh>
    <rPh sb="6" eb="8">
      <t>カイケイ</t>
    </rPh>
    <rPh sb="8" eb="10">
      <t>フタン</t>
    </rPh>
    <rPh sb="10" eb="11">
      <t>キン</t>
    </rPh>
    <phoneticPr fontId="4"/>
  </si>
  <si>
    <t>産地パワーアップ事業費補助金</t>
    <rPh sb="0" eb="2">
      <t>サンチ</t>
    </rPh>
    <rPh sb="8" eb="10">
      <t>ジギョウ</t>
    </rPh>
    <rPh sb="10" eb="11">
      <t>ヒ</t>
    </rPh>
    <rPh sb="11" eb="14">
      <t>ホジョキン</t>
    </rPh>
    <phoneticPr fontId="4"/>
  </si>
  <si>
    <t>正建産業株式会社</t>
  </si>
  <si>
    <t>高校総体南部九州大会運営補助金</t>
  </si>
  <si>
    <t>全国高等学校総合体育大会 日向市実行委員会</t>
  </si>
  <si>
    <t>し尿処理一次処理負担金</t>
    <rPh sb="1" eb="2">
      <t>ニョウ</t>
    </rPh>
    <rPh sb="2" eb="4">
      <t>ショリ</t>
    </rPh>
    <rPh sb="4" eb="6">
      <t>イチジ</t>
    </rPh>
    <rPh sb="6" eb="8">
      <t>ショリ</t>
    </rPh>
    <rPh sb="8" eb="11">
      <t>フタンキン</t>
    </rPh>
    <phoneticPr fontId="4"/>
  </si>
  <si>
    <t>水道事業会計</t>
    <rPh sb="0" eb="2">
      <t>スイドウ</t>
    </rPh>
    <rPh sb="2" eb="4">
      <t>ジギョウ</t>
    </rPh>
    <rPh sb="4" eb="6">
      <t>カイケイ</t>
    </rPh>
    <phoneticPr fontId="4"/>
  </si>
  <si>
    <t>0.54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</si>
</sst>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#,"/>
    <numFmt numFmtId="179" formatCode="#,##0,;\-#,##0,;&quot;-&quot;"/>
    <numFmt numFmtId="177" formatCode="#,##0;&quot;△ &quot;#,##0"/>
    <numFmt numFmtId="178" formatCode="0.0%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u/>
      <sz val="18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sz val="18"/>
      <color theme="1"/>
      <name val="ＭＳ Ｐゴシック"/>
      <family val="3"/>
      <scheme val="minor"/>
    </font>
    <font>
      <sz val="8"/>
      <color auto="1"/>
      <name val="ＭＳ Ｐゴシック"/>
      <family val="3"/>
    </font>
    <font>
      <sz val="9"/>
      <color rgb="FFFF0000"/>
      <name val="ＭＳ Ｐゴシック"/>
      <family val="3"/>
    </font>
    <font>
      <sz val="7"/>
      <color auto="1"/>
      <name val="ＭＳ ゴシック"/>
      <family val="3"/>
    </font>
    <font>
      <sz val="7"/>
      <color theme="1"/>
      <name val="ＭＳ Ｐゴシック"/>
      <family val="3"/>
      <scheme val="minor"/>
    </font>
    <font>
      <sz val="7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theme="1"/>
      <name val="ＭＳ Ｐゴシック"/>
      <family val="3"/>
      <scheme val="minor"/>
    </font>
    <font>
      <sz val="11"/>
      <color rgb="FFFF0000"/>
      <name val="ＭＳ Ｐゴシック"/>
      <family val="3"/>
    </font>
    <font>
      <b/>
      <sz val="14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10"/>
      <color indexed="12"/>
      <name val="ＭＳ 明朝"/>
      <family val="1"/>
    </font>
    <font>
      <sz val="12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7" fillId="0" borderId="5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176" fontId="7" fillId="0" borderId="4" xfId="16" applyNumberFormat="1" applyFont="1" applyFill="1" applyBorder="1" applyAlignment="1">
      <alignment vertical="center" wrapText="1"/>
    </xf>
    <xf numFmtId="176" fontId="7" fillId="0" borderId="4" xfId="16" applyNumberFormat="1" applyFont="1" applyFill="1" applyBorder="1" applyAlignment="1">
      <alignment vertical="center"/>
    </xf>
    <xf numFmtId="0" fontId="7" fillId="0" borderId="0" xfId="3" applyFont="1" applyFill="1" applyBorder="1">
      <alignment vertical="center"/>
    </xf>
    <xf numFmtId="0" fontId="7" fillId="0" borderId="5" xfId="3" applyFont="1" applyFill="1" applyBorder="1" applyAlignment="1">
      <alignment horizontal="center" vertical="center" wrapText="1"/>
    </xf>
    <xf numFmtId="176" fontId="7" fillId="0" borderId="5" xfId="16" applyNumberFormat="1" applyFont="1" applyFill="1" applyBorder="1" applyAlignment="1">
      <alignment vertical="center" wrapText="1"/>
    </xf>
    <xf numFmtId="176" fontId="7" fillId="0" borderId="5" xfId="16" applyNumberFormat="1" applyFont="1" applyFill="1" applyBorder="1" applyAlignment="1">
      <alignment vertical="center"/>
    </xf>
    <xf numFmtId="176" fontId="7" fillId="0" borderId="0" xfId="3" applyNumberFormat="1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176" fontId="7" fillId="0" borderId="6" xfId="16" applyNumberFormat="1" applyFont="1" applyFill="1" applyBorder="1" applyAlignment="1">
      <alignment vertical="center" wrapText="1"/>
    </xf>
    <xf numFmtId="176" fontId="7" fillId="0" borderId="3" xfId="16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16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3" xfId="0" applyFont="1" applyBorder="1">
      <alignment vertical="center"/>
    </xf>
    <xf numFmtId="177" fontId="7" fillId="0" borderId="3" xfId="16" applyNumberFormat="1" applyFont="1" applyBorder="1">
      <alignment vertical="center"/>
    </xf>
    <xf numFmtId="178" fontId="7" fillId="0" borderId="3" xfId="0" applyNumberFormat="1" applyFont="1" applyBorder="1">
      <alignment vertical="center"/>
    </xf>
    <xf numFmtId="178" fontId="7" fillId="0" borderId="3" xfId="0" applyNumberFormat="1" applyFont="1" applyBorder="1" applyAlignment="1">
      <alignment horizontal="right" vertical="center"/>
    </xf>
    <xf numFmtId="38" fontId="7" fillId="0" borderId="3" xfId="16" applyFont="1" applyFill="1" applyBorder="1">
      <alignment vertical="center"/>
    </xf>
    <xf numFmtId="177" fontId="7" fillId="2" borderId="3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38" fontId="7" fillId="0" borderId="3" xfId="16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3" fillId="0" borderId="3" xfId="0" applyNumberFormat="1" applyFont="1" applyFill="1" applyBorder="1">
      <alignment vertical="center"/>
    </xf>
    <xf numFmtId="0" fontId="7" fillId="0" borderId="8" xfId="0" applyFont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38" fontId="3" fillId="0" borderId="3" xfId="16" applyFont="1" applyFill="1" applyBorder="1">
      <alignment vertical="center"/>
    </xf>
    <xf numFmtId="38" fontId="3" fillId="0" borderId="3" xfId="16" applyFont="1" applyFill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9" fillId="0" borderId="3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9" fillId="0" borderId="9" xfId="0" applyNumberFormat="1" applyFont="1" applyFill="1" applyBorder="1">
      <alignment vertical="center"/>
    </xf>
    <xf numFmtId="177" fontId="9" fillId="0" borderId="12" xfId="0" applyNumberFormat="1" applyFont="1" applyFill="1" applyBorder="1">
      <alignment vertical="center"/>
    </xf>
    <xf numFmtId="177" fontId="15" fillId="0" borderId="13" xfId="0" applyNumberFormat="1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5" fillId="0" borderId="12" xfId="0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177" fontId="3" fillId="0" borderId="9" xfId="0" applyNumberFormat="1" applyFont="1" applyFill="1" applyBorder="1">
      <alignment vertical="center"/>
    </xf>
    <xf numFmtId="177" fontId="3" fillId="0" borderId="10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177" fontId="18" fillId="0" borderId="3" xfId="0" applyNumberFormat="1" applyFont="1" applyBorder="1" applyAlignment="1">
      <alignment vertical="center"/>
    </xf>
    <xf numFmtId="177" fontId="18" fillId="0" borderId="5" xfId="0" applyNumberFormat="1" applyFont="1" applyBorder="1" applyAlignment="1">
      <alignment vertical="center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177" fontId="18" fillId="0" borderId="17" xfId="0" applyNumberFormat="1" applyFont="1" applyBorder="1">
      <alignment vertical="center"/>
    </xf>
    <xf numFmtId="0" fontId="16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177" fontId="18" fillId="0" borderId="5" xfId="0" applyNumberFormat="1" applyFont="1" applyBorder="1">
      <alignment vertical="center"/>
    </xf>
    <xf numFmtId="177" fontId="18" fillId="2" borderId="5" xfId="0" applyNumberFormat="1" applyFont="1" applyFill="1" applyBorder="1">
      <alignment vertical="center"/>
    </xf>
    <xf numFmtId="177" fontId="18" fillId="0" borderId="3" xfId="0" applyNumberFormat="1" applyFont="1" applyBorder="1">
      <alignment vertical="center"/>
    </xf>
    <xf numFmtId="177" fontId="18" fillId="2" borderId="3" xfId="0" applyNumberFormat="1" applyFont="1" applyFill="1" applyBorder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19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38" fontId="19" fillId="0" borderId="2" xfId="16" applyFont="1" applyBorder="1" applyAlignment="1">
      <alignment vertical="center"/>
    </xf>
    <xf numFmtId="38" fontId="19" fillId="0" borderId="17" xfId="16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1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179" fontId="19" fillId="0" borderId="24" xfId="16" applyNumberFormat="1" applyFont="1" applyBorder="1" applyAlignment="1">
      <alignment horizontal="right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179" fontId="19" fillId="0" borderId="3" xfId="16" applyNumberFormat="1" applyFont="1" applyBorder="1" applyAlignment="1">
      <alignment horizontal="right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8" fontId="19" fillId="0" borderId="3" xfId="16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9" fillId="0" borderId="3" xfId="16" applyNumberFormat="1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179" fontId="19" fillId="0" borderId="7" xfId="16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top"/>
    </xf>
    <xf numFmtId="0" fontId="8" fillId="0" borderId="0" xfId="0" applyFont="1" applyBorder="1">
      <alignment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38" fontId="3" fillId="0" borderId="5" xfId="16" applyFont="1" applyBorder="1">
      <alignment vertical="center"/>
    </xf>
    <xf numFmtId="38" fontId="3" fillId="0" borderId="5" xfId="16" applyFont="1" applyFill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29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14" fillId="0" borderId="9" xfId="14" applyFont="1" applyBorder="1" applyAlignment="1">
      <alignment horizontal="center" vertical="center"/>
    </xf>
    <xf numFmtId="0" fontId="14" fillId="0" borderId="13" xfId="14" applyFont="1" applyBorder="1" applyAlignment="1">
      <alignment horizontal="center" vertical="center"/>
    </xf>
    <xf numFmtId="0" fontId="14" fillId="0" borderId="10" xfId="14" applyFont="1" applyBorder="1" applyAlignment="1">
      <alignment horizontal="center" vertical="center"/>
    </xf>
    <xf numFmtId="0" fontId="14" fillId="0" borderId="9" xfId="14" applyFont="1" applyFill="1" applyBorder="1" applyAlignment="1">
      <alignment horizontal="center" vertical="center" wrapText="1"/>
    </xf>
    <xf numFmtId="0" fontId="14" fillId="0" borderId="13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/>
    </xf>
    <xf numFmtId="0" fontId="14" fillId="0" borderId="3" xfId="14" applyFont="1" applyBorder="1" applyAlignment="1">
      <alignment horizontal="centerContinuous" vertical="center" wrapText="1"/>
    </xf>
    <xf numFmtId="0" fontId="14" fillId="0" borderId="4" xfId="14" applyFont="1" applyBorder="1" applyAlignment="1">
      <alignment vertical="center"/>
    </xf>
    <xf numFmtId="0" fontId="14" fillId="2" borderId="9" xfId="14" applyFont="1" applyFill="1" applyBorder="1" applyAlignment="1">
      <alignment horizontal="center" vertical="center" wrapText="1"/>
    </xf>
    <xf numFmtId="0" fontId="14" fillId="2" borderId="13" xfId="14" applyFont="1" applyFill="1" applyBorder="1" applyAlignment="1">
      <alignment horizontal="center" vertical="center" wrapText="1"/>
    </xf>
    <xf numFmtId="0" fontId="14" fillId="2" borderId="10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/>
    </xf>
    <xf numFmtId="0" fontId="14" fillId="0" borderId="5" xfId="14" applyFont="1" applyBorder="1" applyAlignment="1">
      <alignment vertical="center"/>
    </xf>
    <xf numFmtId="0" fontId="14" fillId="0" borderId="5" xfId="14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38" fontId="14" fillId="0" borderId="3" xfId="16" applyFont="1" applyBorder="1" applyAlignment="1">
      <alignment vertical="center"/>
    </xf>
    <xf numFmtId="0" fontId="14" fillId="0" borderId="0" xfId="0" applyFont="1">
      <alignment vertical="center"/>
    </xf>
    <xf numFmtId="38" fontId="14" fillId="0" borderId="0" xfId="16" applyFont="1">
      <alignment vertical="center"/>
    </xf>
    <xf numFmtId="38" fontId="14" fillId="0" borderId="0" xfId="16" applyFont="1" applyAlignment="1">
      <alignment horizontal="left" vertical="center"/>
    </xf>
    <xf numFmtId="0" fontId="23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6" applyFont="1" applyFill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38" fontId="9" fillId="2" borderId="0" xfId="16" applyFont="1" applyFill="1" applyAlignment="1">
      <alignment horizontal="left" vertical="center" wrapText="1"/>
    </xf>
    <xf numFmtId="38" fontId="8" fillId="2" borderId="0" xfId="16" applyFont="1" applyFill="1">
      <alignment vertical="center"/>
    </xf>
    <xf numFmtId="0" fontId="8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/>
    </xf>
    <xf numFmtId="177" fontId="0" fillId="0" borderId="3" xfId="16" applyNumberFormat="1" applyFont="1" applyFill="1" applyBorder="1">
      <alignment vertical="center"/>
    </xf>
    <xf numFmtId="177" fontId="0" fillId="0" borderId="10" xfId="16" applyNumberFormat="1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77" fontId="0" fillId="0" borderId="5" xfId="16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177" fontId="0" fillId="0" borderId="3" xfId="16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4" fillId="0" borderId="0" xfId="0" applyFont="1" applyAlignment="1">
      <alignment horizontal="right"/>
    </xf>
    <xf numFmtId="38" fontId="0" fillId="0" borderId="3" xfId="0" applyNumberFormat="1" applyBorder="1">
      <alignment vertical="center"/>
    </xf>
  </cellXfs>
  <cellStyles count="17">
    <cellStyle name="桁区切り 2" xfId="1"/>
    <cellStyle name="標準" xfId="0" builtinId="0"/>
    <cellStyle name="標準 10" xfId="2"/>
    <cellStyle name="標準 2" xfId="3"/>
    <cellStyle name="標準 2 2" xfId="4"/>
    <cellStyle name="標準 2 3" xfId="5"/>
    <cellStyle name="標準 3" xfId="6"/>
    <cellStyle name="標準 3 2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附属明細表PL・NW・WS　20060423修正版" xfId="14"/>
    <cellStyle name="標準１" xfId="15"/>
    <cellStyle name="桁区切り" xfId="1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externalLink" Target="externalLinks/externalLink1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2"/>
  <sheetViews>
    <sheetView tabSelected="1" view="pageBreakPreview" zoomScale="85" zoomScaleSheetLayoutView="85" workbookViewId="0">
      <selection sqref="A1:E1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9" style="1" customWidth="1"/>
  </cols>
  <sheetData>
    <row r="1" spans="1:19" ht="18.75" customHeight="1">
      <c r="A1" s="2" t="s">
        <v>33</v>
      </c>
      <c r="B1" s="2"/>
      <c r="C1" s="2"/>
      <c r="D1" s="2"/>
      <c r="E1" s="2"/>
    </row>
    <row r="2" spans="1:19" ht="24.75" customHeight="1">
      <c r="A2" s="3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9.5" customHeight="1">
      <c r="A3" s="2" t="s">
        <v>14</v>
      </c>
      <c r="B3" s="2"/>
      <c r="C3" s="2"/>
      <c r="D3" s="2"/>
      <c r="E3" s="2"/>
      <c r="F3" s="2"/>
      <c r="G3" s="2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ht="17.25" customHeight="1">
      <c r="A4" s="4" t="s">
        <v>222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7.25" customHeight="1">
      <c r="A5" s="4" t="s">
        <v>298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ht="16.5" customHeight="1">
      <c r="A6" s="2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.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ht="20.25" customHeight="1">
      <c r="B8" s="6" t="s">
        <v>43</v>
      </c>
      <c r="C8" s="1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42" t="s">
        <v>290</v>
      </c>
      <c r="R8" s="26"/>
    </row>
    <row r="9" spans="1:19" ht="37.5" customHeight="1">
      <c r="B9" s="7" t="s">
        <v>36</v>
      </c>
      <c r="C9" s="7"/>
      <c r="D9" s="27" t="s">
        <v>30</v>
      </c>
      <c r="E9" s="31"/>
      <c r="F9" s="27" t="s">
        <v>34</v>
      </c>
      <c r="G9" s="31"/>
      <c r="H9" s="27" t="s">
        <v>46</v>
      </c>
      <c r="I9" s="31"/>
      <c r="J9" s="27" t="s">
        <v>48</v>
      </c>
      <c r="K9" s="31"/>
      <c r="L9" s="27" t="s">
        <v>49</v>
      </c>
      <c r="M9" s="31"/>
      <c r="N9" s="31" t="s">
        <v>51</v>
      </c>
      <c r="O9" s="7"/>
      <c r="P9" s="39" t="s">
        <v>52</v>
      </c>
      <c r="Q9" s="43"/>
      <c r="R9" s="44"/>
    </row>
    <row r="10" spans="1:19" ht="14.1" customHeight="1">
      <c r="B10" s="8" t="s">
        <v>54</v>
      </c>
      <c r="C10" s="8"/>
      <c r="D10" s="28">
        <v>70511420025</v>
      </c>
      <c r="E10" s="32"/>
      <c r="F10" s="28">
        <v>1970390307</v>
      </c>
      <c r="G10" s="32"/>
      <c r="H10" s="28">
        <v>1073628608</v>
      </c>
      <c r="I10" s="32"/>
      <c r="J10" s="28">
        <v>71408181724</v>
      </c>
      <c r="K10" s="32"/>
      <c r="L10" s="28">
        <v>34979586042</v>
      </c>
      <c r="M10" s="32"/>
      <c r="N10" s="28">
        <v>1193480524</v>
      </c>
      <c r="O10" s="32"/>
      <c r="P10" s="40">
        <v>36428595682</v>
      </c>
      <c r="Q10" s="40"/>
      <c r="R10" s="44"/>
    </row>
    <row r="11" spans="1:19" ht="14.1" customHeight="1">
      <c r="B11" s="8" t="s">
        <v>56</v>
      </c>
      <c r="C11" s="8"/>
      <c r="D11" s="28">
        <v>17925150755</v>
      </c>
      <c r="E11" s="32"/>
      <c r="F11" s="28">
        <v>43779205</v>
      </c>
      <c r="G11" s="32"/>
      <c r="H11" s="28">
        <v>41708168</v>
      </c>
      <c r="I11" s="32"/>
      <c r="J11" s="28">
        <v>17927221792</v>
      </c>
      <c r="K11" s="32"/>
      <c r="L11" s="28">
        <v>0</v>
      </c>
      <c r="M11" s="32"/>
      <c r="N11" s="32">
        <v>0</v>
      </c>
      <c r="O11" s="38"/>
      <c r="P11" s="40">
        <v>17927221792</v>
      </c>
      <c r="Q11" s="40"/>
      <c r="R11" s="44"/>
    </row>
    <row r="12" spans="1:19" ht="14.1" customHeight="1">
      <c r="B12" s="9" t="s">
        <v>2</v>
      </c>
      <c r="C12" s="9"/>
      <c r="D12" s="29">
        <v>1027278190</v>
      </c>
      <c r="E12" s="33"/>
      <c r="F12" s="29">
        <v>0</v>
      </c>
      <c r="G12" s="33"/>
      <c r="H12" s="29">
        <v>0</v>
      </c>
      <c r="I12" s="33"/>
      <c r="J12" s="28">
        <v>1027278190</v>
      </c>
      <c r="K12" s="32"/>
      <c r="L12" s="28">
        <v>0</v>
      </c>
      <c r="M12" s="32"/>
      <c r="N12" s="32">
        <v>0</v>
      </c>
      <c r="O12" s="38"/>
      <c r="P12" s="40">
        <v>1027279190</v>
      </c>
      <c r="Q12" s="40"/>
      <c r="R12" s="44"/>
    </row>
    <row r="13" spans="1:19" ht="14.1" customHeight="1">
      <c r="B13" s="9" t="s">
        <v>57</v>
      </c>
      <c r="C13" s="9"/>
      <c r="D13" s="29">
        <v>51121652890</v>
      </c>
      <c r="E13" s="33"/>
      <c r="F13" s="29">
        <v>1088588380</v>
      </c>
      <c r="G13" s="33"/>
      <c r="H13" s="29">
        <v>243313200</v>
      </c>
      <c r="I13" s="33"/>
      <c r="J13" s="28">
        <v>51966928070</v>
      </c>
      <c r="K13" s="32"/>
      <c r="L13" s="28">
        <v>34928959994</v>
      </c>
      <c r="M13" s="32"/>
      <c r="N13" s="32">
        <v>1165183524</v>
      </c>
      <c r="O13" s="38"/>
      <c r="P13" s="40">
        <v>17037968076</v>
      </c>
      <c r="Q13" s="40"/>
      <c r="R13" s="44"/>
    </row>
    <row r="14" spans="1:19" ht="14.1" customHeight="1">
      <c r="B14" s="8" t="s">
        <v>53</v>
      </c>
      <c r="C14" s="8"/>
      <c r="D14" s="28">
        <v>417306350</v>
      </c>
      <c r="E14" s="32"/>
      <c r="F14" s="28">
        <v>16780722</v>
      </c>
      <c r="G14" s="32"/>
      <c r="H14" s="28">
        <v>0</v>
      </c>
      <c r="I14" s="32"/>
      <c r="J14" s="28">
        <v>434087072</v>
      </c>
      <c r="K14" s="32"/>
      <c r="L14" s="28">
        <v>50626048</v>
      </c>
      <c r="M14" s="32"/>
      <c r="N14" s="32">
        <v>28297000</v>
      </c>
      <c r="O14" s="38"/>
      <c r="P14" s="40">
        <v>383461024</v>
      </c>
      <c r="Q14" s="40"/>
      <c r="R14" s="44"/>
    </row>
    <row r="15" spans="1:19" ht="14.1" customHeight="1">
      <c r="B15" s="9" t="s">
        <v>58</v>
      </c>
      <c r="C15" s="9"/>
      <c r="D15" s="29"/>
      <c r="E15" s="33"/>
      <c r="F15" s="29"/>
      <c r="G15" s="33"/>
      <c r="H15" s="29"/>
      <c r="I15" s="33"/>
      <c r="J15" s="28">
        <v>0</v>
      </c>
      <c r="K15" s="32"/>
      <c r="L15" s="28"/>
      <c r="M15" s="32"/>
      <c r="N15" s="32"/>
      <c r="O15" s="38"/>
      <c r="P15" s="40">
        <v>0</v>
      </c>
      <c r="Q15" s="40"/>
      <c r="R15" s="44"/>
    </row>
    <row r="16" spans="1:19" ht="14.1" customHeight="1">
      <c r="B16" s="8" t="s">
        <v>59</v>
      </c>
      <c r="C16" s="8"/>
      <c r="D16" s="28"/>
      <c r="E16" s="32"/>
      <c r="F16" s="28"/>
      <c r="G16" s="32"/>
      <c r="H16" s="28"/>
      <c r="I16" s="32"/>
      <c r="J16" s="28">
        <v>0</v>
      </c>
      <c r="K16" s="32"/>
      <c r="L16" s="28"/>
      <c r="M16" s="32"/>
      <c r="N16" s="32"/>
      <c r="O16" s="38"/>
      <c r="P16" s="40">
        <v>0</v>
      </c>
      <c r="Q16" s="40"/>
      <c r="R16" s="44"/>
    </row>
    <row r="17" spans="2:18" ht="14.1" customHeight="1">
      <c r="B17" s="9" t="s">
        <v>50</v>
      </c>
      <c r="C17" s="9"/>
      <c r="D17" s="29"/>
      <c r="E17" s="33"/>
      <c r="F17" s="29"/>
      <c r="G17" s="33"/>
      <c r="H17" s="29"/>
      <c r="I17" s="33"/>
      <c r="J17" s="28">
        <v>0</v>
      </c>
      <c r="K17" s="32"/>
      <c r="L17" s="28"/>
      <c r="M17" s="32"/>
      <c r="N17" s="32"/>
      <c r="O17" s="38"/>
      <c r="P17" s="40">
        <v>0</v>
      </c>
      <c r="Q17" s="40"/>
      <c r="R17" s="44"/>
    </row>
    <row r="18" spans="2:18" ht="14.1" customHeight="1">
      <c r="B18" s="9" t="s">
        <v>60</v>
      </c>
      <c r="C18" s="9"/>
      <c r="D18" s="29"/>
      <c r="E18" s="33"/>
      <c r="F18" s="29"/>
      <c r="G18" s="33"/>
      <c r="H18" s="29"/>
      <c r="I18" s="33"/>
      <c r="J18" s="28">
        <v>0</v>
      </c>
      <c r="K18" s="32"/>
      <c r="L18" s="28"/>
      <c r="M18" s="32"/>
      <c r="N18" s="32"/>
      <c r="O18" s="38"/>
      <c r="P18" s="40">
        <v>0</v>
      </c>
      <c r="Q18" s="40"/>
      <c r="R18" s="44"/>
    </row>
    <row r="19" spans="2:18" ht="14.1" customHeight="1">
      <c r="B19" s="9" t="s">
        <v>67</v>
      </c>
      <c r="C19" s="9"/>
      <c r="D19" s="29">
        <v>20031840</v>
      </c>
      <c r="E19" s="33"/>
      <c r="F19" s="29">
        <v>821242000</v>
      </c>
      <c r="G19" s="33"/>
      <c r="H19" s="29">
        <v>788607240</v>
      </c>
      <c r="I19" s="33"/>
      <c r="J19" s="28">
        <v>52666600</v>
      </c>
      <c r="K19" s="32"/>
      <c r="L19" s="28"/>
      <c r="M19" s="32"/>
      <c r="N19" s="32"/>
      <c r="O19" s="38"/>
      <c r="P19" s="40">
        <v>52666600</v>
      </c>
      <c r="Q19" s="40"/>
      <c r="R19" s="44"/>
    </row>
    <row r="20" spans="2:18" ht="14.1" customHeight="1">
      <c r="B20" s="10" t="s">
        <v>24</v>
      </c>
      <c r="C20" s="10"/>
      <c r="D20" s="29">
        <v>117473816603</v>
      </c>
      <c r="E20" s="33"/>
      <c r="F20" s="29">
        <v>2185110681</v>
      </c>
      <c r="G20" s="33"/>
      <c r="H20" s="29">
        <v>1239749210</v>
      </c>
      <c r="I20" s="33"/>
      <c r="J20" s="28">
        <v>118419178074</v>
      </c>
      <c r="K20" s="32"/>
      <c r="L20" s="29">
        <v>45977132765</v>
      </c>
      <c r="M20" s="33"/>
      <c r="N20" s="29">
        <v>2121712475</v>
      </c>
      <c r="O20" s="33"/>
      <c r="P20" s="40">
        <v>72442045309</v>
      </c>
      <c r="Q20" s="40"/>
      <c r="R20" s="44"/>
    </row>
    <row r="21" spans="2:18" ht="14.1" customHeight="1">
      <c r="B21" s="8" t="s">
        <v>62</v>
      </c>
      <c r="C21" s="8"/>
      <c r="D21" s="28">
        <v>12445827323</v>
      </c>
      <c r="E21" s="32"/>
      <c r="F21" s="28">
        <v>72818917</v>
      </c>
      <c r="G21" s="32"/>
      <c r="H21" s="28">
        <v>75228500</v>
      </c>
      <c r="I21" s="32"/>
      <c r="J21" s="28">
        <v>12443417740</v>
      </c>
      <c r="K21" s="32"/>
      <c r="L21" s="28">
        <v>0</v>
      </c>
      <c r="M21" s="32"/>
      <c r="N21" s="32">
        <v>0</v>
      </c>
      <c r="O21" s="38"/>
      <c r="P21" s="40">
        <v>12443417740</v>
      </c>
      <c r="Q21" s="40"/>
      <c r="R21" s="44"/>
    </row>
    <row r="22" spans="2:18" ht="14.1" customHeight="1">
      <c r="B22" s="9" t="s">
        <v>57</v>
      </c>
      <c r="C22" s="9"/>
      <c r="D22" s="28">
        <v>146284600</v>
      </c>
      <c r="E22" s="32"/>
      <c r="F22" s="28">
        <v>27160200</v>
      </c>
      <c r="G22" s="32"/>
      <c r="H22" s="28">
        <v>0</v>
      </c>
      <c r="I22" s="32"/>
      <c r="J22" s="28">
        <v>173444800</v>
      </c>
      <c r="K22" s="32"/>
      <c r="L22" s="28">
        <v>14450038</v>
      </c>
      <c r="M22" s="32"/>
      <c r="N22" s="32">
        <v>4866864</v>
      </c>
      <c r="O22" s="38"/>
      <c r="P22" s="40">
        <v>158994762</v>
      </c>
      <c r="Q22" s="40"/>
      <c r="R22" s="44"/>
    </row>
    <row r="23" spans="2:18" ht="14.1" customHeight="1">
      <c r="B23" s="8" t="s">
        <v>53</v>
      </c>
      <c r="C23" s="8"/>
      <c r="D23" s="28">
        <v>104735393996</v>
      </c>
      <c r="E23" s="32"/>
      <c r="F23" s="28">
        <v>984031466</v>
      </c>
      <c r="G23" s="32"/>
      <c r="H23" s="28">
        <v>0</v>
      </c>
      <c r="I23" s="32"/>
      <c r="J23" s="28">
        <v>105719425462</v>
      </c>
      <c r="K23" s="32"/>
      <c r="L23" s="28">
        <v>45960235039</v>
      </c>
      <c r="M23" s="32"/>
      <c r="N23" s="32">
        <v>2116417214</v>
      </c>
      <c r="O23" s="38"/>
      <c r="P23" s="40">
        <v>59759190423</v>
      </c>
      <c r="Q23" s="40"/>
      <c r="R23" s="44"/>
    </row>
    <row r="24" spans="2:18" ht="14.1" customHeight="1">
      <c r="B24" s="8" t="s">
        <v>60</v>
      </c>
      <c r="C24" s="8"/>
      <c r="D24" s="28">
        <v>21419890</v>
      </c>
      <c r="E24" s="32"/>
      <c r="F24" s="28">
        <v>0</v>
      </c>
      <c r="G24" s="32"/>
      <c r="H24" s="28">
        <v>0</v>
      </c>
      <c r="I24" s="32"/>
      <c r="J24" s="28">
        <v>21419890</v>
      </c>
      <c r="K24" s="32"/>
      <c r="L24" s="28">
        <v>2447688</v>
      </c>
      <c r="M24" s="32"/>
      <c r="N24" s="32">
        <v>428397</v>
      </c>
      <c r="O24" s="38"/>
      <c r="P24" s="40">
        <v>18972202</v>
      </c>
      <c r="Q24" s="40"/>
      <c r="R24" s="44"/>
    </row>
    <row r="25" spans="2:18" ht="14.1" customHeight="1">
      <c r="B25" s="9" t="s">
        <v>67</v>
      </c>
      <c r="C25" s="9"/>
      <c r="D25" s="28">
        <v>124890794</v>
      </c>
      <c r="E25" s="32"/>
      <c r="F25" s="28">
        <v>1101100098</v>
      </c>
      <c r="G25" s="32"/>
      <c r="H25" s="28">
        <v>1164520710</v>
      </c>
      <c r="I25" s="32"/>
      <c r="J25" s="28">
        <v>61470182</v>
      </c>
      <c r="K25" s="32"/>
      <c r="L25" s="28"/>
      <c r="M25" s="32"/>
      <c r="N25" s="32"/>
      <c r="O25" s="38"/>
      <c r="P25" s="40">
        <v>61470182</v>
      </c>
      <c r="Q25" s="40"/>
      <c r="R25" s="44"/>
    </row>
    <row r="26" spans="2:18" ht="14.1" customHeight="1">
      <c r="B26" s="8" t="s">
        <v>68</v>
      </c>
      <c r="C26" s="8"/>
      <c r="D26" s="28">
        <v>1807231306</v>
      </c>
      <c r="E26" s="32"/>
      <c r="F26" s="28">
        <v>115492790</v>
      </c>
      <c r="G26" s="32"/>
      <c r="H26" s="28">
        <v>3465346</v>
      </c>
      <c r="I26" s="32"/>
      <c r="J26" s="28">
        <v>1919258750</v>
      </c>
      <c r="K26" s="32"/>
      <c r="L26" s="28">
        <v>1664613380</v>
      </c>
      <c r="M26" s="32"/>
      <c r="N26" s="32">
        <v>98960707</v>
      </c>
      <c r="O26" s="38"/>
      <c r="P26" s="40">
        <v>254645370</v>
      </c>
      <c r="Q26" s="40"/>
      <c r="R26" s="44"/>
    </row>
    <row r="27" spans="2:18" ht="14.1" customHeight="1">
      <c r="B27" s="11" t="s">
        <v>16</v>
      </c>
      <c r="C27" s="19"/>
      <c r="D27" s="29">
        <v>189792467934</v>
      </c>
      <c r="E27" s="33"/>
      <c r="F27" s="29">
        <v>4270993778</v>
      </c>
      <c r="G27" s="33"/>
      <c r="H27" s="29">
        <v>2316843164</v>
      </c>
      <c r="I27" s="33"/>
      <c r="J27" s="29">
        <v>191746618548</v>
      </c>
      <c r="K27" s="33"/>
      <c r="L27" s="29">
        <v>82621332187</v>
      </c>
      <c r="M27" s="33"/>
      <c r="N27" s="29">
        <v>3414153706</v>
      </c>
      <c r="O27" s="33"/>
      <c r="P27" s="29">
        <v>109125286361</v>
      </c>
      <c r="Q27" s="33"/>
      <c r="R27" s="44"/>
    </row>
    <row r="28" spans="2:18" ht="8.4499999999999993" customHeight="1">
      <c r="B28" s="12"/>
      <c r="C28" s="20"/>
      <c r="D28" s="20"/>
      <c r="E28" s="20"/>
      <c r="F28" s="20"/>
      <c r="G28" s="20"/>
      <c r="H28" s="20"/>
      <c r="I28" s="20"/>
      <c r="J28" s="20"/>
      <c r="K28" s="20"/>
      <c r="L28" s="36"/>
      <c r="M28" s="36"/>
      <c r="N28" s="36"/>
      <c r="O28" s="36"/>
      <c r="P28" s="41"/>
      <c r="Q28" s="41"/>
      <c r="R28" s="41"/>
    </row>
    <row r="29" spans="2:18" ht="17.25" customHeight="1">
      <c r="C29" s="21"/>
      <c r="D29" s="30"/>
      <c r="E29" s="30"/>
      <c r="F29" s="34"/>
      <c r="G29" s="30"/>
      <c r="H29" s="30"/>
      <c r="I29" s="30"/>
      <c r="J29" s="30"/>
      <c r="K29" s="30"/>
      <c r="L29" s="30"/>
      <c r="M29" s="30"/>
      <c r="N29" s="30"/>
    </row>
    <row r="30" spans="2:18" ht="20.25" customHeight="1">
      <c r="B30" s="13" t="s">
        <v>224</v>
      </c>
      <c r="C30" s="22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R30" s="42" t="s">
        <v>296</v>
      </c>
    </row>
    <row r="31" spans="2:18" ht="12.95" customHeight="1">
      <c r="B31" s="7" t="s">
        <v>36</v>
      </c>
      <c r="C31" s="7"/>
      <c r="D31" s="7" t="s">
        <v>7</v>
      </c>
      <c r="E31" s="7"/>
      <c r="F31" s="7" t="s">
        <v>69</v>
      </c>
      <c r="G31" s="7"/>
      <c r="H31" s="7" t="s">
        <v>0</v>
      </c>
      <c r="I31" s="7"/>
      <c r="J31" s="7" t="s">
        <v>71</v>
      </c>
      <c r="K31" s="7"/>
      <c r="L31" s="7" t="s">
        <v>31</v>
      </c>
      <c r="M31" s="7"/>
      <c r="N31" s="7" t="s">
        <v>12</v>
      </c>
      <c r="O31" s="7"/>
      <c r="P31" s="7" t="s">
        <v>78</v>
      </c>
      <c r="Q31" s="7"/>
      <c r="R31" s="7" t="s">
        <v>16</v>
      </c>
    </row>
    <row r="32" spans="2:18" ht="12.95" customHeigh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9" ht="14.1" customHeight="1">
      <c r="B33" s="14" t="s">
        <v>54</v>
      </c>
      <c r="C33" s="23"/>
      <c r="D33" s="28">
        <v>8297151837</v>
      </c>
      <c r="E33" s="32"/>
      <c r="F33" s="28">
        <v>14226141093</v>
      </c>
      <c r="G33" s="32"/>
      <c r="H33" s="28">
        <v>1286619041</v>
      </c>
      <c r="I33" s="32"/>
      <c r="J33" s="28">
        <v>723219499</v>
      </c>
      <c r="K33" s="32"/>
      <c r="L33" s="28">
        <v>3209824868</v>
      </c>
      <c r="M33" s="32"/>
      <c r="N33" s="28">
        <v>584050869</v>
      </c>
      <c r="O33" s="32"/>
      <c r="P33" s="28">
        <v>8101588475</v>
      </c>
      <c r="Q33" s="32"/>
      <c r="R33" s="38">
        <v>36428595682</v>
      </c>
    </row>
    <row r="34" spans="2:19" ht="14.1" customHeight="1">
      <c r="B34" s="9" t="s">
        <v>62</v>
      </c>
      <c r="C34" s="9"/>
      <c r="D34" s="29">
        <v>3797011252</v>
      </c>
      <c r="E34" s="33"/>
      <c r="F34" s="29">
        <v>8260927945</v>
      </c>
      <c r="G34" s="33"/>
      <c r="H34" s="29">
        <v>831231202</v>
      </c>
      <c r="I34" s="33"/>
      <c r="J34" s="29">
        <v>484371611</v>
      </c>
      <c r="K34" s="33"/>
      <c r="L34" s="29">
        <v>1165846124</v>
      </c>
      <c r="M34" s="33"/>
      <c r="N34" s="29">
        <v>56422965</v>
      </c>
      <c r="O34" s="33"/>
      <c r="P34" s="29">
        <v>3331410693</v>
      </c>
      <c r="Q34" s="33"/>
      <c r="R34" s="38">
        <v>17927221792</v>
      </c>
    </row>
    <row r="35" spans="2:19" ht="14.1" customHeight="1">
      <c r="B35" s="9" t="s">
        <v>2</v>
      </c>
      <c r="C35" s="9"/>
      <c r="D35" s="29"/>
      <c r="E35" s="33"/>
      <c r="F35" s="29"/>
      <c r="G35" s="33"/>
      <c r="H35" s="29"/>
      <c r="I35" s="33"/>
      <c r="J35" s="29"/>
      <c r="K35" s="33"/>
      <c r="L35" s="29">
        <v>1027278190</v>
      </c>
      <c r="M35" s="33"/>
      <c r="N35" s="29"/>
      <c r="O35" s="33"/>
      <c r="P35" s="29"/>
      <c r="Q35" s="33"/>
      <c r="R35" s="38">
        <v>1027278190</v>
      </c>
    </row>
    <row r="36" spans="2:19" ht="14.1" customHeight="1">
      <c r="B36" s="8" t="s">
        <v>57</v>
      </c>
      <c r="C36" s="8"/>
      <c r="D36" s="29">
        <v>4481356491</v>
      </c>
      <c r="E36" s="33"/>
      <c r="F36" s="29">
        <v>5881687608</v>
      </c>
      <c r="G36" s="33"/>
      <c r="H36" s="29">
        <v>454493477</v>
      </c>
      <c r="I36" s="33"/>
      <c r="J36" s="29">
        <v>197859463</v>
      </c>
      <c r="K36" s="33"/>
      <c r="L36" s="29">
        <v>999292276</v>
      </c>
      <c r="M36" s="33"/>
      <c r="N36" s="29">
        <v>520036006</v>
      </c>
      <c r="O36" s="33"/>
      <c r="P36" s="29">
        <v>4503242755</v>
      </c>
      <c r="Q36" s="33"/>
      <c r="R36" s="38">
        <v>17037968076</v>
      </c>
    </row>
    <row r="37" spans="2:19" ht="14.1" customHeight="1">
      <c r="B37" s="9" t="s">
        <v>53</v>
      </c>
      <c r="C37" s="9"/>
      <c r="D37" s="29">
        <v>13509294</v>
      </c>
      <c r="E37" s="33"/>
      <c r="F37" s="29">
        <v>36133740</v>
      </c>
      <c r="G37" s="33"/>
      <c r="H37" s="29">
        <v>894362</v>
      </c>
      <c r="I37" s="33"/>
      <c r="J37" s="29">
        <v>40988425</v>
      </c>
      <c r="K37" s="33"/>
      <c r="L37" s="29">
        <v>17408278</v>
      </c>
      <c r="M37" s="33"/>
      <c r="N37" s="29">
        <v>7591898</v>
      </c>
      <c r="O37" s="33"/>
      <c r="P37" s="29">
        <v>266935027</v>
      </c>
      <c r="Q37" s="33"/>
      <c r="R37" s="38">
        <v>383461024</v>
      </c>
    </row>
    <row r="38" spans="2:19" ht="14.1" customHeight="1">
      <c r="B38" s="9" t="s">
        <v>58</v>
      </c>
      <c r="C38" s="9"/>
      <c r="D38" s="29"/>
      <c r="E38" s="33"/>
      <c r="F38" s="29"/>
      <c r="G38" s="33"/>
      <c r="H38" s="29"/>
      <c r="I38" s="33"/>
      <c r="J38" s="29"/>
      <c r="K38" s="33"/>
      <c r="L38" s="28"/>
      <c r="M38" s="37"/>
      <c r="N38" s="38"/>
      <c r="O38" s="38"/>
      <c r="P38" s="40"/>
      <c r="Q38" s="40"/>
      <c r="R38" s="38">
        <v>0</v>
      </c>
    </row>
    <row r="39" spans="2:19" ht="14.1" customHeight="1">
      <c r="B39" s="8" t="s">
        <v>59</v>
      </c>
      <c r="C39" s="8"/>
      <c r="D39" s="28"/>
      <c r="E39" s="32"/>
      <c r="F39" s="28"/>
      <c r="G39" s="32"/>
      <c r="H39" s="28"/>
      <c r="I39" s="32"/>
      <c r="J39" s="28"/>
      <c r="K39" s="32"/>
      <c r="L39" s="28"/>
      <c r="M39" s="37"/>
      <c r="N39" s="38"/>
      <c r="O39" s="38"/>
      <c r="P39" s="40"/>
      <c r="Q39" s="40"/>
      <c r="R39" s="38">
        <v>0</v>
      </c>
    </row>
    <row r="40" spans="2:19" ht="14.1" customHeight="1">
      <c r="B40" s="9" t="s">
        <v>50</v>
      </c>
      <c r="C40" s="9"/>
      <c r="D40" s="29"/>
      <c r="E40" s="33"/>
      <c r="F40" s="29"/>
      <c r="G40" s="33"/>
      <c r="H40" s="29"/>
      <c r="I40" s="33"/>
      <c r="J40" s="29"/>
      <c r="K40" s="33"/>
      <c r="L40" s="28"/>
      <c r="M40" s="37"/>
      <c r="N40" s="38"/>
      <c r="O40" s="38"/>
      <c r="P40" s="40"/>
      <c r="Q40" s="40"/>
      <c r="R40" s="38">
        <v>0</v>
      </c>
    </row>
    <row r="41" spans="2:19" ht="14.1" customHeight="1">
      <c r="B41" s="9" t="s">
        <v>60</v>
      </c>
      <c r="C41" s="9"/>
      <c r="D41" s="29"/>
      <c r="E41" s="33"/>
      <c r="F41" s="29"/>
      <c r="G41" s="33"/>
      <c r="H41" s="29"/>
      <c r="I41" s="33"/>
      <c r="J41" s="29"/>
      <c r="K41" s="33"/>
      <c r="L41" s="29"/>
      <c r="M41" s="33"/>
      <c r="N41" s="29"/>
      <c r="O41" s="33"/>
      <c r="P41" s="29"/>
      <c r="Q41" s="33"/>
      <c r="R41" s="38">
        <v>0</v>
      </c>
    </row>
    <row r="42" spans="2:19" ht="14.1" customHeight="1">
      <c r="B42" s="9" t="s">
        <v>67</v>
      </c>
      <c r="C42" s="9"/>
      <c r="D42" s="29">
        <v>5274800</v>
      </c>
      <c r="E42" s="33"/>
      <c r="F42" s="29">
        <v>47391800</v>
      </c>
      <c r="G42" s="33"/>
      <c r="H42" s="29"/>
      <c r="I42" s="33"/>
      <c r="J42" s="29"/>
      <c r="K42" s="33"/>
      <c r="L42" s="29"/>
      <c r="M42" s="33"/>
      <c r="N42" s="29"/>
      <c r="O42" s="33"/>
      <c r="P42" s="29"/>
      <c r="Q42" s="33"/>
      <c r="R42" s="38">
        <v>52666600</v>
      </c>
    </row>
    <row r="43" spans="2:19" ht="14.1" customHeight="1">
      <c r="B43" s="15" t="s">
        <v>24</v>
      </c>
      <c r="C43" s="24"/>
      <c r="D43" s="29">
        <v>53426882571</v>
      </c>
      <c r="E43" s="33"/>
      <c r="F43" s="29">
        <v>4414952054</v>
      </c>
      <c r="G43" s="33"/>
      <c r="H43" s="29">
        <v>34056242</v>
      </c>
      <c r="I43" s="33"/>
      <c r="J43" s="29">
        <v>162681780</v>
      </c>
      <c r="K43" s="33"/>
      <c r="L43" s="29">
        <v>12585626114</v>
      </c>
      <c r="M43" s="33"/>
      <c r="N43" s="29">
        <v>36531150</v>
      </c>
      <c r="O43" s="33"/>
      <c r="P43" s="29">
        <v>1781315398</v>
      </c>
      <c r="Q43" s="33"/>
      <c r="R43" s="38">
        <v>72442045309</v>
      </c>
      <c r="S43" s="45"/>
    </row>
    <row r="44" spans="2:19" ht="14.1" customHeight="1">
      <c r="B44" s="9" t="s">
        <v>62</v>
      </c>
      <c r="C44" s="9"/>
      <c r="D44" s="29">
        <v>5998422353</v>
      </c>
      <c r="E44" s="33"/>
      <c r="F44" s="29">
        <v>4348932723</v>
      </c>
      <c r="G44" s="33"/>
      <c r="H44" s="29">
        <v>34056242</v>
      </c>
      <c r="I44" s="33"/>
      <c r="J44" s="29">
        <v>144738378</v>
      </c>
      <c r="K44" s="33"/>
      <c r="L44" s="29">
        <v>1804770864</v>
      </c>
      <c r="M44" s="33"/>
      <c r="N44" s="29"/>
      <c r="O44" s="33"/>
      <c r="P44" s="29">
        <v>112497180</v>
      </c>
      <c r="Q44" s="33"/>
      <c r="R44" s="38">
        <v>12443417740</v>
      </c>
    </row>
    <row r="45" spans="2:19" ht="14.1" customHeight="1">
      <c r="B45" s="9" t="s">
        <v>57</v>
      </c>
      <c r="C45" s="9"/>
      <c r="D45" s="29">
        <v>2517556</v>
      </c>
      <c r="E45" s="33"/>
      <c r="F45" s="29"/>
      <c r="G45" s="33"/>
      <c r="H45" s="29"/>
      <c r="I45" s="33"/>
      <c r="J45" s="29"/>
      <c r="K45" s="33"/>
      <c r="L45" s="29">
        <v>129694187</v>
      </c>
      <c r="M45" s="33"/>
      <c r="N45" s="29"/>
      <c r="O45" s="33"/>
      <c r="P45" s="29">
        <v>26783019</v>
      </c>
      <c r="Q45" s="33"/>
      <c r="R45" s="38">
        <v>158994762</v>
      </c>
    </row>
    <row r="46" spans="2:19" ht="14.1" customHeight="1">
      <c r="B46" s="8" t="s">
        <v>53</v>
      </c>
      <c r="C46" s="8"/>
      <c r="D46" s="29">
        <v>47364472480</v>
      </c>
      <c r="E46" s="33"/>
      <c r="F46" s="29">
        <v>66019331</v>
      </c>
      <c r="G46" s="33"/>
      <c r="H46" s="29"/>
      <c r="I46" s="33"/>
      <c r="J46" s="29">
        <v>17943402</v>
      </c>
      <c r="K46" s="33"/>
      <c r="L46" s="29">
        <v>10651161063</v>
      </c>
      <c r="M46" s="33"/>
      <c r="N46" s="29">
        <v>17558948</v>
      </c>
      <c r="O46" s="33"/>
      <c r="P46" s="29">
        <v>1642035199</v>
      </c>
      <c r="Q46" s="33"/>
      <c r="R46" s="38">
        <v>59759190423</v>
      </c>
    </row>
    <row r="47" spans="2:19" ht="14.1" customHeight="1">
      <c r="B47" s="9" t="s">
        <v>60</v>
      </c>
      <c r="C47" s="9"/>
      <c r="D47" s="29"/>
      <c r="E47" s="33"/>
      <c r="F47" s="29"/>
      <c r="G47" s="33"/>
      <c r="H47" s="29"/>
      <c r="I47" s="33"/>
      <c r="J47" s="29"/>
      <c r="K47" s="33"/>
      <c r="L47" s="29"/>
      <c r="M47" s="33"/>
      <c r="N47" s="29">
        <v>18972202</v>
      </c>
      <c r="O47" s="33"/>
      <c r="P47" s="29"/>
      <c r="Q47" s="33"/>
      <c r="R47" s="38">
        <v>18972202</v>
      </c>
    </row>
    <row r="48" spans="2:19" ht="14.1" customHeight="1">
      <c r="B48" s="8" t="s">
        <v>67</v>
      </c>
      <c r="C48" s="8"/>
      <c r="D48" s="29">
        <v>61470182</v>
      </c>
      <c r="E48" s="33"/>
      <c r="F48" s="29"/>
      <c r="G48" s="33"/>
      <c r="H48" s="29"/>
      <c r="I48" s="33"/>
      <c r="J48" s="29"/>
      <c r="K48" s="33"/>
      <c r="L48" s="29"/>
      <c r="M48" s="33"/>
      <c r="N48" s="29"/>
      <c r="O48" s="33"/>
      <c r="P48" s="29"/>
      <c r="Q48" s="33"/>
      <c r="R48" s="38">
        <v>61470182</v>
      </c>
    </row>
    <row r="49" spans="2:19" ht="14.1" customHeight="1">
      <c r="B49" s="16" t="s">
        <v>68</v>
      </c>
      <c r="C49" s="25"/>
      <c r="D49" s="29">
        <v>19588859</v>
      </c>
      <c r="E49" s="33"/>
      <c r="F49" s="29">
        <v>25112188</v>
      </c>
      <c r="G49" s="33"/>
      <c r="H49" s="29">
        <v>13</v>
      </c>
      <c r="I49" s="33"/>
      <c r="J49" s="29">
        <v>23</v>
      </c>
      <c r="K49" s="33"/>
      <c r="L49" s="29">
        <v>24</v>
      </c>
      <c r="M49" s="33"/>
      <c r="N49" s="29">
        <v>203438294</v>
      </c>
      <c r="O49" s="33"/>
      <c r="P49" s="29">
        <v>6505969</v>
      </c>
      <c r="Q49" s="33"/>
      <c r="R49" s="38">
        <v>254645370</v>
      </c>
    </row>
    <row r="50" spans="2:19" ht="13.5" customHeight="1">
      <c r="B50" s="17" t="s">
        <v>16</v>
      </c>
      <c r="C50" s="17"/>
      <c r="D50" s="29">
        <v>61743623267</v>
      </c>
      <c r="E50" s="33"/>
      <c r="F50" s="29">
        <v>18666205335</v>
      </c>
      <c r="G50" s="33"/>
      <c r="H50" s="29">
        <v>1320675296</v>
      </c>
      <c r="I50" s="33"/>
      <c r="J50" s="29">
        <v>885901302</v>
      </c>
      <c r="K50" s="33"/>
      <c r="L50" s="29">
        <v>15795451006</v>
      </c>
      <c r="M50" s="33"/>
      <c r="N50" s="29">
        <v>824020313</v>
      </c>
      <c r="O50" s="33"/>
      <c r="P50" s="29">
        <v>9889409842</v>
      </c>
      <c r="Q50" s="33"/>
      <c r="R50" s="38">
        <v>109125286361</v>
      </c>
    </row>
    <row r="51" spans="2:19" ht="3" customHeight="1"/>
    <row r="52" spans="2:19" ht="5.0999999999999996" customHeight="1">
      <c r="S52" s="46"/>
    </row>
  </sheetData>
  <mergeCells count="312">
    <mergeCell ref="A1:E1"/>
    <mergeCell ref="A2:S2"/>
    <mergeCell ref="A3:G3"/>
    <mergeCell ref="A4:R4"/>
    <mergeCell ref="A5:R5"/>
    <mergeCell ref="A6:R6"/>
    <mergeCell ref="B7:R7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31:C32"/>
    <mergeCell ref="D31:E32"/>
    <mergeCell ref="F31:G32"/>
    <mergeCell ref="H31:I32"/>
    <mergeCell ref="J31:K32"/>
    <mergeCell ref="L31:M32"/>
    <mergeCell ref="N31:O32"/>
    <mergeCell ref="P31:Q32"/>
    <mergeCell ref="R31:R32"/>
  </mergeCells>
  <phoneticPr fontId="4"/>
  <printOptions horizontalCentered="1"/>
  <pageMargins left="0" right="0" top="0" bottom="0" header="0.31496062992125984" footer="0.31496062992125984"/>
  <pageSetup paperSize="9" scale="64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5"/>
  <sheetViews>
    <sheetView view="pageBreakPreview" zoomScale="130" zoomScaleSheetLayoutView="130" workbookViewId="0">
      <selection activeCell="B1" sqref="B1"/>
    </sheetView>
  </sheetViews>
  <sheetFormatPr defaultRowHeight="13.5"/>
  <cols>
    <col min="1" max="1" width="8.125" style="240" customWidth="1"/>
    <col min="2" max="2" width="5" style="240" customWidth="1"/>
    <col min="3" max="3" width="23.25" style="240" customWidth="1"/>
    <col min="4" max="8" width="16.75" style="240" customWidth="1"/>
    <col min="9" max="9" width="1.25" style="240" customWidth="1"/>
    <col min="10" max="10" width="17.125" style="240" customWidth="1"/>
    <col min="13" max="13" width="9.375" bestFit="1" customWidth="1"/>
  </cols>
  <sheetData>
    <row r="1" spans="1:30" s="240" customFormat="1" ht="41.25" customHeight="1"/>
    <row r="2" spans="1:30" s="240" customFormat="1" ht="18" customHeight="1">
      <c r="C2" s="243" t="s">
        <v>210</v>
      </c>
      <c r="D2" s="249"/>
      <c r="E2" s="249"/>
      <c r="F2" s="255" t="s">
        <v>290</v>
      </c>
      <c r="G2" s="255"/>
      <c r="H2" s="25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s="240" customFormat="1" ht="24.95" customHeight="1">
      <c r="C3" s="244" t="s">
        <v>36</v>
      </c>
      <c r="D3" s="244" t="s">
        <v>6</v>
      </c>
      <c r="E3" s="252" t="s">
        <v>212</v>
      </c>
      <c r="F3" s="244"/>
      <c r="G3" s="244"/>
      <c r="H3" s="24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s="241" customFormat="1" ht="27.95" customHeight="1">
      <c r="A4" s="241"/>
      <c r="B4" s="241"/>
      <c r="C4" s="244"/>
      <c r="D4" s="244"/>
      <c r="E4" s="253" t="s">
        <v>29</v>
      </c>
      <c r="F4" s="256" t="s">
        <v>172</v>
      </c>
      <c r="G4" s="256" t="s">
        <v>214</v>
      </c>
      <c r="H4" s="256" t="s">
        <v>23</v>
      </c>
      <c r="I4" s="24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s="240" customFormat="1" ht="30" customHeight="1">
      <c r="C5" s="245" t="s">
        <v>216</v>
      </c>
      <c r="D5" s="250">
        <v>26635019</v>
      </c>
      <c r="E5" s="254">
        <f>E9-E6-E7</f>
        <v>7561923</v>
      </c>
      <c r="F5" s="254">
        <f>F9-F6-F7</f>
        <v>739339</v>
      </c>
      <c r="G5" s="257">
        <f>D5-E5-F5-H5</f>
        <v>14682556</v>
      </c>
      <c r="H5" s="257">
        <v>3651201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240" customFormat="1" ht="30" customHeight="1">
      <c r="C6" s="245" t="s">
        <v>217</v>
      </c>
      <c r="D6" s="250">
        <v>4270994</v>
      </c>
      <c r="E6" s="254">
        <f>財源明細!F14</f>
        <v>884856</v>
      </c>
      <c r="F6" s="257">
        <f>1874300+40200</f>
        <v>1914500</v>
      </c>
      <c r="G6" s="257">
        <f>D6-E6-F6-H6</f>
        <v>1337899</v>
      </c>
      <c r="H6" s="257">
        <v>133739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s="240" customFormat="1" ht="30" customHeight="1">
      <c r="C7" s="245" t="s">
        <v>218</v>
      </c>
      <c r="D7" s="250">
        <v>2190032</v>
      </c>
      <c r="E7" s="254">
        <v>0</v>
      </c>
      <c r="F7" s="257">
        <f>49400+21000+765000</f>
        <v>835400</v>
      </c>
      <c r="G7" s="257">
        <f>D7-E7-F7-H7</f>
        <v>1354632</v>
      </c>
      <c r="H7" s="257"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40" customFormat="1" ht="30" customHeight="1">
      <c r="C8" s="245" t="s">
        <v>5</v>
      </c>
      <c r="D8" s="250">
        <v>0</v>
      </c>
      <c r="E8" s="254">
        <v>0</v>
      </c>
      <c r="F8" s="257">
        <v>0</v>
      </c>
      <c r="G8" s="257">
        <v>0</v>
      </c>
      <c r="H8" s="257"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240" customFormat="1" ht="30" customHeight="1">
      <c r="C9" s="154" t="s">
        <v>16</v>
      </c>
      <c r="D9" s="251">
        <f>SUM(D5:D8)</f>
        <v>33096045</v>
      </c>
      <c r="E9" s="251">
        <v>8446779</v>
      </c>
      <c r="F9" s="251">
        <v>3489239</v>
      </c>
      <c r="G9" s="251">
        <f>SUM(G5:G8)</f>
        <v>17375087</v>
      </c>
      <c r="H9" s="251">
        <f>SUM(H5:H8)</f>
        <v>3784940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42" customFormat="1" ht="3.75" customHeight="1"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s="242" customFormat="1" ht="21.75" customHeight="1"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242"/>
      <c r="B12" s="242"/>
      <c r="C12" s="246"/>
      <c r="D12" s="246"/>
      <c r="E12" s="246"/>
      <c r="F12" s="246"/>
      <c r="G12" s="246"/>
      <c r="H12" s="246"/>
      <c r="I12" s="242"/>
    </row>
    <row r="13" spans="1:30">
      <c r="A13" s="242"/>
      <c r="B13" s="242"/>
      <c r="C13" s="247"/>
      <c r="D13" s="247"/>
      <c r="E13" s="247"/>
      <c r="F13" s="247"/>
      <c r="G13" s="247"/>
      <c r="H13" s="247"/>
      <c r="I13" s="242"/>
    </row>
    <row r="14" spans="1:30">
      <c r="C14" s="248"/>
      <c r="D14" s="247"/>
      <c r="E14" s="248"/>
      <c r="F14" s="248"/>
      <c r="G14" s="248"/>
      <c r="H14" s="248"/>
    </row>
    <row r="15" spans="1:30">
      <c r="A15" s="241"/>
      <c r="B15" s="241"/>
      <c r="C15" s="241"/>
      <c r="D15" s="241"/>
      <c r="E15" s="241"/>
      <c r="F15" s="241"/>
      <c r="G15" s="241"/>
      <c r="H15" s="241"/>
      <c r="I15" s="241"/>
    </row>
  </sheetData>
  <mergeCells count="6">
    <mergeCell ref="C2:E2"/>
    <mergeCell ref="F2:H2"/>
    <mergeCell ref="E3:H3"/>
    <mergeCell ref="C12:H12"/>
    <mergeCell ref="C3:C4"/>
    <mergeCell ref="D3:D4"/>
  </mergeCells>
  <phoneticPr fontId="4"/>
  <printOptions horizontalCentered="1"/>
  <pageMargins left="0.11811023622047244" right="0.11811023622047244" top="0.15748031496062992" bottom="0.15748031496062992" header="0.31496062992125984" footer="0.31496062992125984"/>
  <pageSetup paperSize="9" scale="85" fitToWidth="0" fitToHeight="0" orientation="landscape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3:C10"/>
  <sheetViews>
    <sheetView view="pageBreakPreview" zoomScale="145" zoomScaleSheetLayoutView="145" workbookViewId="0"/>
  </sheetViews>
  <sheetFormatPr defaultRowHeight="13.5"/>
  <cols>
    <col min="1" max="1" width="1.375" customWidth="1"/>
    <col min="2" max="2" width="42.125" customWidth="1"/>
    <col min="3" max="3" width="24.125" customWidth="1"/>
    <col min="4" max="4" width="3.375" customWidth="1"/>
  </cols>
  <sheetData>
    <row r="3" spans="2:3">
      <c r="B3" t="s">
        <v>4</v>
      </c>
    </row>
    <row r="4" spans="2:3" ht="10.5" customHeight="1"/>
    <row r="5" spans="2:3" ht="21.75" customHeight="1">
      <c r="B5" t="s">
        <v>219</v>
      </c>
      <c r="C5" s="260" t="s">
        <v>191</v>
      </c>
    </row>
    <row r="6" spans="2:3" ht="22.5" customHeight="1">
      <c r="B6" s="258" t="s">
        <v>41</v>
      </c>
      <c r="C6" s="258" t="s">
        <v>194</v>
      </c>
    </row>
    <row r="7" spans="2:3" ht="22.5" customHeight="1">
      <c r="B7" s="259" t="s">
        <v>220</v>
      </c>
      <c r="C7" s="259"/>
    </row>
    <row r="8" spans="2:3" ht="22.5" customHeight="1">
      <c r="B8" s="259" t="s">
        <v>221</v>
      </c>
      <c r="C8" s="261">
        <v>831273</v>
      </c>
    </row>
    <row r="9" spans="2:3" ht="22.5" customHeight="1">
      <c r="B9" s="259" t="s">
        <v>189</v>
      </c>
      <c r="C9" s="261"/>
    </row>
    <row r="10" spans="2:3" ht="22.5" customHeight="1">
      <c r="B10" s="259" t="s">
        <v>16</v>
      </c>
      <c r="C10" s="261">
        <v>831273</v>
      </c>
    </row>
  </sheetData>
  <phoneticPr fontId="4"/>
  <pageMargins left="0.7" right="0.7" top="0.75" bottom="0.75" header="0.3" footer="0.3"/>
  <pageSetup paperSize="9" fitToWidth="1" fitToHeight="0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56"/>
  <sheetViews>
    <sheetView view="pageBreakPreview" zoomScale="80" zoomScaleNormal="80" zoomScaleSheetLayoutView="80" workbookViewId="0">
      <selection activeCell="B1" sqref="B1"/>
    </sheetView>
  </sheetViews>
  <sheetFormatPr defaultRowHeight="13.5"/>
  <cols>
    <col min="1" max="1" width="2.875" customWidth="1"/>
    <col min="2" max="2" width="5.5" customWidth="1"/>
    <col min="3" max="3" width="30.5" customWidth="1"/>
    <col min="4" max="4" width="17.5" customWidth="1"/>
    <col min="5" max="9" width="15.75" customWidth="1"/>
    <col min="10" max="10" width="18.25" bestFit="1" customWidth="1"/>
    <col min="11" max="11" width="15.75" customWidth="1"/>
    <col min="12" max="13" width="18.25" bestFit="1" customWidth="1"/>
    <col min="14" max="14" width="1.25" customWidth="1"/>
  </cols>
  <sheetData>
    <row r="1" spans="1:14" ht="50.1" customHeight="1"/>
    <row r="2" spans="1:14" ht="34.5" customHeight="1">
      <c r="B2" s="48"/>
      <c r="C2" s="48" t="s">
        <v>80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4" ht="20.100000000000001" customHeight="1">
      <c r="C3" s="49" t="s">
        <v>8</v>
      </c>
      <c r="J3" s="42" t="s">
        <v>191</v>
      </c>
    </row>
    <row r="4" spans="1:14" ht="50.1" customHeight="1">
      <c r="A4" s="47"/>
      <c r="B4" s="30"/>
      <c r="C4" s="17" t="s">
        <v>82</v>
      </c>
      <c r="D4" s="7" t="s">
        <v>83</v>
      </c>
      <c r="E4" s="7" t="s">
        <v>289</v>
      </c>
      <c r="F4" s="7" t="s">
        <v>84</v>
      </c>
      <c r="G4" s="7" t="s">
        <v>55</v>
      </c>
      <c r="H4" s="7" t="s">
        <v>44</v>
      </c>
      <c r="I4" s="7" t="s">
        <v>85</v>
      </c>
      <c r="J4" s="7" t="s">
        <v>75</v>
      </c>
      <c r="K4" s="20"/>
      <c r="L4" s="30"/>
      <c r="M4" s="30"/>
      <c r="N4" s="30"/>
    </row>
    <row r="5" spans="1:14" ht="39.950000000000003" customHeight="1">
      <c r="A5" s="47"/>
      <c r="B5" s="30"/>
      <c r="C5" s="50" t="s">
        <v>211</v>
      </c>
      <c r="D5" s="51">
        <v>741</v>
      </c>
      <c r="E5" s="51">
        <v>2385</v>
      </c>
      <c r="F5" s="51">
        <v>1767</v>
      </c>
      <c r="G5" s="51">
        <v>500</v>
      </c>
      <c r="H5" s="51">
        <v>371</v>
      </c>
      <c r="I5" s="51">
        <v>1396</v>
      </c>
      <c r="J5" s="50">
        <v>370</v>
      </c>
      <c r="K5" s="30"/>
      <c r="L5" s="30"/>
      <c r="M5" s="30"/>
      <c r="N5" s="30"/>
    </row>
    <row r="6" spans="1:14" ht="39.950000000000003" customHeight="1">
      <c r="A6" s="47"/>
      <c r="B6" s="30"/>
      <c r="C6" s="50" t="s">
        <v>228</v>
      </c>
      <c r="D6" s="51">
        <v>2000</v>
      </c>
      <c r="E6" s="51">
        <v>920</v>
      </c>
      <c r="F6" s="51">
        <v>1840</v>
      </c>
      <c r="G6" s="51">
        <v>4500</v>
      </c>
      <c r="H6" s="51">
        <v>9000</v>
      </c>
      <c r="I6" s="51">
        <v>-7160</v>
      </c>
      <c r="J6" s="54">
        <v>9000</v>
      </c>
      <c r="K6" s="30"/>
      <c r="L6" s="30"/>
      <c r="M6" s="30"/>
      <c r="N6" s="30"/>
    </row>
    <row r="7" spans="1:14" ht="39.950000000000003" customHeight="1">
      <c r="A7" s="47"/>
      <c r="B7" s="30"/>
      <c r="C7" s="17" t="s">
        <v>16</v>
      </c>
      <c r="D7" s="51">
        <f t="shared" ref="D7:J7" si="0">SUM(D5:D6)</f>
        <v>2741</v>
      </c>
      <c r="E7" s="51">
        <f t="shared" si="0"/>
        <v>3305</v>
      </c>
      <c r="F7" s="51">
        <f t="shared" si="0"/>
        <v>3607</v>
      </c>
      <c r="G7" s="51">
        <f t="shared" si="0"/>
        <v>5000</v>
      </c>
      <c r="H7" s="51">
        <f t="shared" si="0"/>
        <v>9371</v>
      </c>
      <c r="I7" s="51">
        <f t="shared" si="0"/>
        <v>-5764</v>
      </c>
      <c r="J7" s="51">
        <f t="shared" si="0"/>
        <v>9370</v>
      </c>
      <c r="K7" s="30"/>
      <c r="L7" s="30"/>
      <c r="M7" s="30"/>
      <c r="N7" s="30"/>
    </row>
    <row r="8" spans="1:14" ht="11.1" customHeight="1"/>
    <row r="9" spans="1:14" ht="20.100000000000001" customHeight="1">
      <c r="C9" s="49" t="s">
        <v>226</v>
      </c>
      <c r="L9" s="42" t="s">
        <v>290</v>
      </c>
    </row>
    <row r="10" spans="1:14" ht="50.1" customHeight="1">
      <c r="A10" s="47"/>
      <c r="B10" s="30"/>
      <c r="C10" s="17" t="s">
        <v>86</v>
      </c>
      <c r="D10" s="7" t="s">
        <v>88</v>
      </c>
      <c r="E10" s="7" t="s">
        <v>20</v>
      </c>
      <c r="F10" s="7" t="s">
        <v>81</v>
      </c>
      <c r="G10" s="7" t="s">
        <v>18</v>
      </c>
      <c r="H10" s="7" t="s">
        <v>9</v>
      </c>
      <c r="I10" s="7" t="s">
        <v>90</v>
      </c>
      <c r="J10" s="7" t="s">
        <v>92</v>
      </c>
      <c r="K10" s="7" t="s">
        <v>93</v>
      </c>
      <c r="L10" s="56" t="s">
        <v>75</v>
      </c>
      <c r="M10" s="30"/>
      <c r="N10" s="30"/>
    </row>
    <row r="11" spans="1:14" ht="39.950000000000003" customHeight="1">
      <c r="A11" s="47"/>
      <c r="B11" s="30"/>
      <c r="C11" s="50" t="s">
        <v>229</v>
      </c>
      <c r="D11" s="51">
        <v>30000</v>
      </c>
      <c r="E11" s="51">
        <v>40947</v>
      </c>
      <c r="F11" s="51">
        <v>2914</v>
      </c>
      <c r="G11" s="51">
        <f t="shared" ref="G11:G19" si="1">E11-F11</f>
        <v>38033</v>
      </c>
      <c r="H11" s="51">
        <v>30650</v>
      </c>
      <c r="I11" s="52">
        <v>0.97899999999999998</v>
      </c>
      <c r="J11" s="51">
        <v>37226</v>
      </c>
      <c r="K11" s="51"/>
      <c r="L11" s="54">
        <v>30000</v>
      </c>
      <c r="M11" s="30"/>
      <c r="N11" s="30"/>
    </row>
    <row r="12" spans="1:14" ht="39.950000000000003" customHeight="1">
      <c r="A12" s="47"/>
      <c r="B12" s="30"/>
      <c r="C12" s="50" t="s">
        <v>230</v>
      </c>
      <c r="D12" s="51">
        <v>46000</v>
      </c>
      <c r="E12" s="51">
        <v>21042</v>
      </c>
      <c r="F12" s="51">
        <v>87598</v>
      </c>
      <c r="G12" s="51">
        <f t="shared" si="1"/>
        <v>-66556</v>
      </c>
      <c r="H12" s="51">
        <v>50000</v>
      </c>
      <c r="I12" s="52">
        <v>0.92</v>
      </c>
      <c r="J12" s="51"/>
      <c r="K12" s="55">
        <v>46000</v>
      </c>
      <c r="L12" s="54">
        <v>46000</v>
      </c>
      <c r="M12" s="30"/>
      <c r="N12" s="30"/>
    </row>
    <row r="13" spans="1:14" ht="39.950000000000003" customHeight="1">
      <c r="A13" s="47"/>
      <c r="B13" s="30"/>
      <c r="C13" s="50" t="s">
        <v>231</v>
      </c>
      <c r="D13" s="51">
        <v>281000</v>
      </c>
      <c r="E13" s="51">
        <v>451762</v>
      </c>
      <c r="F13" s="51">
        <v>192461</v>
      </c>
      <c r="G13" s="51">
        <f t="shared" si="1"/>
        <v>259301</v>
      </c>
      <c r="H13" s="51">
        <v>345000</v>
      </c>
      <c r="I13" s="52">
        <v>0.81399999999999983</v>
      </c>
      <c r="J13" s="51">
        <v>211199</v>
      </c>
      <c r="K13" s="51"/>
      <c r="L13" s="54">
        <v>281000</v>
      </c>
      <c r="M13" s="30"/>
      <c r="N13" s="30"/>
    </row>
    <row r="14" spans="1:14" ht="39.950000000000003" customHeight="1">
      <c r="A14" s="47"/>
      <c r="B14" s="30"/>
      <c r="C14" s="50" t="s">
        <v>232</v>
      </c>
      <c r="D14" s="51">
        <v>180332</v>
      </c>
      <c r="E14" s="51">
        <v>765282</v>
      </c>
      <c r="F14" s="51"/>
      <c r="G14" s="51">
        <f t="shared" si="1"/>
        <v>765282</v>
      </c>
      <c r="H14" s="51">
        <v>762376</v>
      </c>
      <c r="I14" s="52">
        <v>0.23699999999999999</v>
      </c>
      <c r="J14" s="51">
        <v>181019</v>
      </c>
      <c r="K14" s="51"/>
      <c r="L14" s="54">
        <v>180331</v>
      </c>
      <c r="M14" s="30"/>
      <c r="N14" s="30"/>
    </row>
    <row r="15" spans="1:14" ht="39.950000000000003" customHeight="1">
      <c r="A15" s="47"/>
      <c r="B15" s="30"/>
      <c r="C15" s="50" t="s">
        <v>233</v>
      </c>
      <c r="D15" s="51">
        <v>30000</v>
      </c>
      <c r="E15" s="51">
        <v>54837</v>
      </c>
      <c r="F15" s="51">
        <v>13519</v>
      </c>
      <c r="G15" s="51">
        <f t="shared" si="1"/>
        <v>41318</v>
      </c>
      <c r="H15" s="51">
        <v>30000</v>
      </c>
      <c r="I15" s="52">
        <v>1</v>
      </c>
      <c r="J15" s="51">
        <v>41318</v>
      </c>
      <c r="K15" s="51"/>
      <c r="L15" s="54">
        <v>30000</v>
      </c>
      <c r="M15" s="30"/>
      <c r="N15" s="30"/>
    </row>
    <row r="16" spans="1:14" ht="39.950000000000003" customHeight="1">
      <c r="A16" s="47"/>
      <c r="B16" s="30"/>
      <c r="C16" s="50" t="s">
        <v>234</v>
      </c>
      <c r="D16" s="51">
        <v>91704</v>
      </c>
      <c r="E16" s="51">
        <v>9134052</v>
      </c>
      <c r="F16" s="51">
        <v>4327283</v>
      </c>
      <c r="G16" s="51">
        <f t="shared" si="1"/>
        <v>4806769</v>
      </c>
      <c r="H16" s="51">
        <v>4227484</v>
      </c>
      <c r="I16" s="52">
        <v>2.1999999999999999e-002</v>
      </c>
      <c r="J16" s="51">
        <v>104271</v>
      </c>
      <c r="K16" s="51"/>
      <c r="L16" s="57" t="s">
        <v>213</v>
      </c>
      <c r="M16" s="30"/>
      <c r="N16" s="30"/>
    </row>
    <row r="17" spans="1:14" ht="39.950000000000003" customHeight="1">
      <c r="A17" s="47"/>
      <c r="B17" s="30"/>
      <c r="C17" s="50" t="s">
        <v>235</v>
      </c>
      <c r="D17" s="51">
        <v>263350</v>
      </c>
      <c r="E17" s="51">
        <v>220878</v>
      </c>
      <c r="F17" s="51">
        <v>23657</v>
      </c>
      <c r="G17" s="51">
        <f t="shared" si="1"/>
        <v>197221</v>
      </c>
      <c r="H17" s="51">
        <v>285090</v>
      </c>
      <c r="I17" s="52">
        <v>0.92400000000000004</v>
      </c>
      <c r="J17" s="51">
        <v>182182</v>
      </c>
      <c r="K17" s="51"/>
      <c r="L17" s="57" t="s">
        <v>213</v>
      </c>
      <c r="M17" s="30"/>
      <c r="N17" s="30"/>
    </row>
    <row r="18" spans="1:14" ht="39.950000000000003" customHeight="1">
      <c r="A18" s="47"/>
      <c r="B18" s="30"/>
      <c r="C18" s="50" t="s">
        <v>236</v>
      </c>
      <c r="D18" s="51">
        <v>391525</v>
      </c>
      <c r="E18" s="51">
        <v>18611505</v>
      </c>
      <c r="F18" s="51">
        <v>17236986</v>
      </c>
      <c r="G18" s="51">
        <f t="shared" si="1"/>
        <v>1374519</v>
      </c>
      <c r="H18" s="51">
        <v>817510</v>
      </c>
      <c r="I18" s="52">
        <v>0.47899999999999998</v>
      </c>
      <c r="J18" s="51">
        <v>658290</v>
      </c>
      <c r="K18" s="51"/>
      <c r="L18" s="57" t="s">
        <v>213</v>
      </c>
      <c r="M18" s="30"/>
      <c r="N18" s="30"/>
    </row>
    <row r="19" spans="1:14" ht="39.950000000000003" customHeight="1">
      <c r="A19" s="47"/>
      <c r="B19" s="30"/>
      <c r="C19" s="50" t="s">
        <v>21</v>
      </c>
      <c r="D19" s="51">
        <v>410667</v>
      </c>
      <c r="E19" s="51">
        <v>870502</v>
      </c>
      <c r="F19" s="51">
        <v>458709</v>
      </c>
      <c r="G19" s="51">
        <f t="shared" si="1"/>
        <v>411793</v>
      </c>
      <c r="H19" s="51">
        <v>410667</v>
      </c>
      <c r="I19" s="52">
        <v>1</v>
      </c>
      <c r="J19" s="51">
        <v>411793</v>
      </c>
      <c r="K19" s="51"/>
      <c r="L19" s="57" t="s">
        <v>213</v>
      </c>
      <c r="M19" s="30"/>
      <c r="N19" s="30"/>
    </row>
    <row r="20" spans="1:14" ht="39.950000000000003" customHeight="1">
      <c r="A20" s="47"/>
      <c r="B20" s="30"/>
      <c r="C20" s="17" t="s">
        <v>16</v>
      </c>
      <c r="D20" s="51">
        <f>SUM(D11:D19)</f>
        <v>1724578</v>
      </c>
      <c r="E20" s="51">
        <f>SUM(E11:E19)</f>
        <v>30170807</v>
      </c>
      <c r="F20" s="51">
        <f>SUM(F11:F19)</f>
        <v>22343127</v>
      </c>
      <c r="G20" s="51">
        <f>SUM(G11:G19)</f>
        <v>7827680</v>
      </c>
      <c r="H20" s="51">
        <f>SUM(H11:H19)</f>
        <v>6958777</v>
      </c>
      <c r="I20" s="53" t="s">
        <v>213</v>
      </c>
      <c r="J20" s="51">
        <f>SUM(J11:J19)</f>
        <v>1827298</v>
      </c>
      <c r="K20" s="51">
        <f>SUM(K11:K18)</f>
        <v>46000</v>
      </c>
      <c r="L20" s="51">
        <f>SUM(L11:L18)</f>
        <v>567331</v>
      </c>
      <c r="M20" s="30"/>
      <c r="N20" s="30"/>
    </row>
    <row r="21" spans="1:14" ht="12" customHeight="1">
      <c r="A21" s="47"/>
      <c r="B21" s="30"/>
      <c r="C21" s="2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20.100000000000001" customHeight="1">
      <c r="C22" s="49" t="s">
        <v>227</v>
      </c>
      <c r="L22" s="42"/>
      <c r="M22" s="42" t="s">
        <v>290</v>
      </c>
    </row>
    <row r="23" spans="1:14" ht="50.1" customHeight="1">
      <c r="A23" s="47"/>
      <c r="B23" s="30"/>
      <c r="C23" s="17" t="s">
        <v>86</v>
      </c>
      <c r="D23" s="7" t="s">
        <v>47</v>
      </c>
      <c r="E23" s="7" t="s">
        <v>20</v>
      </c>
      <c r="F23" s="7" t="s">
        <v>81</v>
      </c>
      <c r="G23" s="7" t="s">
        <v>18</v>
      </c>
      <c r="H23" s="7" t="s">
        <v>9</v>
      </c>
      <c r="I23" s="7" t="s">
        <v>90</v>
      </c>
      <c r="J23" s="7" t="s">
        <v>92</v>
      </c>
      <c r="K23" s="7" t="s">
        <v>87</v>
      </c>
      <c r="L23" s="7" t="s">
        <v>94</v>
      </c>
      <c r="M23" s="7" t="s">
        <v>75</v>
      </c>
      <c r="N23" s="30"/>
    </row>
    <row r="24" spans="1:14" ht="39.950000000000003" customHeight="1">
      <c r="A24" s="47"/>
      <c r="B24" s="30"/>
      <c r="C24" s="50" t="s">
        <v>237</v>
      </c>
      <c r="D24" s="51">
        <v>5000</v>
      </c>
      <c r="E24" s="51">
        <v>5315817</v>
      </c>
      <c r="F24" s="51">
        <v>804269</v>
      </c>
      <c r="G24" s="51">
        <f t="shared" ref="G24:G49" si="2">E24-F24</f>
        <v>4511548</v>
      </c>
      <c r="H24" s="51">
        <v>414000</v>
      </c>
      <c r="I24" s="52">
        <v>1.2e-002</v>
      </c>
      <c r="J24" s="51">
        <v>54487</v>
      </c>
      <c r="K24" s="51"/>
      <c r="L24" s="51">
        <f t="shared" ref="L24:L49" si="3">D24-K24</f>
        <v>5000</v>
      </c>
      <c r="M24" s="54">
        <v>5000</v>
      </c>
      <c r="N24" s="30"/>
    </row>
    <row r="25" spans="1:14" ht="39.950000000000003" customHeight="1">
      <c r="A25" s="47"/>
      <c r="B25" s="30"/>
      <c r="C25" s="50" t="s">
        <v>27</v>
      </c>
      <c r="D25" s="51">
        <v>732</v>
      </c>
      <c r="E25" s="51">
        <v>12132575</v>
      </c>
      <c r="F25" s="51">
        <v>2230538</v>
      </c>
      <c r="G25" s="51">
        <f t="shared" si="2"/>
        <v>9902037</v>
      </c>
      <c r="H25" s="51">
        <v>162000</v>
      </c>
      <c r="I25" s="52">
        <v>5.0000000000000001e-003</v>
      </c>
      <c r="J25" s="51">
        <v>44743</v>
      </c>
      <c r="K25" s="51"/>
      <c r="L25" s="51">
        <f t="shared" si="3"/>
        <v>732</v>
      </c>
      <c r="M25" s="54">
        <v>732</v>
      </c>
      <c r="N25" s="30"/>
    </row>
    <row r="26" spans="1:14" ht="39.950000000000003" customHeight="1">
      <c r="A26" s="47"/>
      <c r="B26" s="30"/>
      <c r="C26" s="50" t="s">
        <v>136</v>
      </c>
      <c r="D26" s="51">
        <v>2200</v>
      </c>
      <c r="E26" s="51">
        <v>1090227</v>
      </c>
      <c r="F26" s="51">
        <v>848048</v>
      </c>
      <c r="G26" s="51">
        <f t="shared" si="2"/>
        <v>242179</v>
      </c>
      <c r="H26" s="51">
        <v>295000</v>
      </c>
      <c r="I26" s="52">
        <v>7.0000000000000001e-003</v>
      </c>
      <c r="J26" s="51">
        <v>1806</v>
      </c>
      <c r="K26" s="51">
        <v>1880</v>
      </c>
      <c r="L26" s="51">
        <f t="shared" si="3"/>
        <v>320</v>
      </c>
      <c r="M26" s="54">
        <v>2200</v>
      </c>
      <c r="N26" s="30"/>
    </row>
    <row r="27" spans="1:14" ht="39.950000000000003" customHeight="1">
      <c r="A27" s="47"/>
      <c r="B27" s="30"/>
      <c r="C27" s="50" t="s">
        <v>239</v>
      </c>
      <c r="D27" s="51">
        <v>560</v>
      </c>
      <c r="E27" s="51">
        <v>786688</v>
      </c>
      <c r="F27" s="51">
        <v>253755</v>
      </c>
      <c r="G27" s="51">
        <f t="shared" si="2"/>
        <v>532933</v>
      </c>
      <c r="H27" s="51">
        <v>30000</v>
      </c>
      <c r="I27" s="52">
        <v>1.9e-002</v>
      </c>
      <c r="J27" s="51">
        <v>9948</v>
      </c>
      <c r="K27" s="51"/>
      <c r="L27" s="51">
        <f t="shared" si="3"/>
        <v>560</v>
      </c>
      <c r="M27" s="54">
        <v>560</v>
      </c>
      <c r="N27" s="30"/>
    </row>
    <row r="28" spans="1:14" ht="39.950000000000003" customHeight="1">
      <c r="A28" s="47"/>
      <c r="B28" s="30"/>
      <c r="C28" s="50" t="s">
        <v>240</v>
      </c>
      <c r="D28" s="51">
        <v>1000</v>
      </c>
      <c r="E28" s="51">
        <v>1945597</v>
      </c>
      <c r="F28" s="51">
        <v>354466</v>
      </c>
      <c r="G28" s="51">
        <f t="shared" si="2"/>
        <v>1591131</v>
      </c>
      <c r="H28" s="51">
        <v>1500000</v>
      </c>
      <c r="I28" s="52">
        <v>1.e-003</v>
      </c>
      <c r="J28" s="51">
        <v>1061</v>
      </c>
      <c r="K28" s="51"/>
      <c r="L28" s="51">
        <f t="shared" si="3"/>
        <v>1000</v>
      </c>
      <c r="M28" s="54">
        <v>1000</v>
      </c>
      <c r="N28" s="30"/>
    </row>
    <row r="29" spans="1:14" ht="39.950000000000003" customHeight="1">
      <c r="A29" s="47"/>
      <c r="B29" s="30"/>
      <c r="C29" s="50" t="s">
        <v>241</v>
      </c>
      <c r="D29" s="51">
        <v>7950</v>
      </c>
      <c r="E29" s="51">
        <v>969743</v>
      </c>
      <c r="F29" s="51">
        <v>141015</v>
      </c>
      <c r="G29" s="51">
        <f t="shared" si="2"/>
        <v>828728</v>
      </c>
      <c r="H29" s="51">
        <v>900000</v>
      </c>
      <c r="I29" s="52">
        <v>8.9999999999999993e-003</v>
      </c>
      <c r="J29" s="51">
        <v>7320</v>
      </c>
      <c r="K29" s="51">
        <v>3891</v>
      </c>
      <c r="L29" s="51">
        <f t="shared" si="3"/>
        <v>4059</v>
      </c>
      <c r="M29" s="54">
        <v>7950</v>
      </c>
      <c r="N29" s="30"/>
    </row>
    <row r="30" spans="1:14" ht="39.950000000000003" customHeight="1">
      <c r="A30" s="47"/>
      <c r="B30" s="30"/>
      <c r="C30" s="50" t="s">
        <v>242</v>
      </c>
      <c r="D30" s="51">
        <v>3</v>
      </c>
      <c r="E30" s="51">
        <v>26529</v>
      </c>
      <c r="F30" s="51">
        <v>3070</v>
      </c>
      <c r="G30" s="51">
        <f t="shared" si="2"/>
        <v>23459</v>
      </c>
      <c r="H30" s="51">
        <v>924</v>
      </c>
      <c r="I30" s="52">
        <v>3.0000000000000001e-003</v>
      </c>
      <c r="J30" s="51">
        <v>76</v>
      </c>
      <c r="K30" s="51"/>
      <c r="L30" s="51">
        <f t="shared" si="3"/>
        <v>3</v>
      </c>
      <c r="M30" s="54">
        <v>3</v>
      </c>
      <c r="N30" s="30"/>
    </row>
    <row r="31" spans="1:14" ht="39.950000000000003" customHeight="1">
      <c r="A31" s="47"/>
      <c r="B31" s="30"/>
      <c r="C31" s="50" t="s">
        <v>245</v>
      </c>
      <c r="D31" s="51">
        <v>150</v>
      </c>
      <c r="E31" s="51">
        <v>23205</v>
      </c>
      <c r="F31" s="51">
        <v>8327</v>
      </c>
      <c r="G31" s="51">
        <f t="shared" si="2"/>
        <v>14878</v>
      </c>
      <c r="H31" s="51">
        <v>4520</v>
      </c>
      <c r="I31" s="52">
        <v>3.3000000000000002e-002</v>
      </c>
      <c r="J31" s="51">
        <v>494</v>
      </c>
      <c r="K31" s="51"/>
      <c r="L31" s="51">
        <f t="shared" si="3"/>
        <v>150</v>
      </c>
      <c r="M31" s="54">
        <v>150</v>
      </c>
      <c r="N31" s="30"/>
    </row>
    <row r="32" spans="1:14" ht="39.950000000000003" customHeight="1">
      <c r="A32" s="47"/>
      <c r="B32" s="30"/>
      <c r="C32" s="50" t="s">
        <v>247</v>
      </c>
      <c r="D32" s="51">
        <v>875</v>
      </c>
      <c r="E32" s="51">
        <v>327463</v>
      </c>
      <c r="F32" s="51">
        <v>59203</v>
      </c>
      <c r="G32" s="51">
        <f t="shared" si="2"/>
        <v>268260</v>
      </c>
      <c r="H32" s="51">
        <v>131849</v>
      </c>
      <c r="I32" s="52">
        <v>7.0000000000000001e-003</v>
      </c>
      <c r="J32" s="51">
        <v>1781</v>
      </c>
      <c r="K32" s="51"/>
      <c r="L32" s="51">
        <f t="shared" si="3"/>
        <v>875</v>
      </c>
      <c r="M32" s="54">
        <v>875</v>
      </c>
      <c r="N32" s="30"/>
    </row>
    <row r="33" spans="1:14" ht="39.950000000000003" customHeight="1">
      <c r="A33" s="47"/>
      <c r="B33" s="30"/>
      <c r="C33" s="50" t="s">
        <v>1</v>
      </c>
      <c r="D33" s="51">
        <v>100</v>
      </c>
      <c r="E33" s="51">
        <v>79672</v>
      </c>
      <c r="F33" s="51">
        <v>53553</v>
      </c>
      <c r="G33" s="51">
        <f t="shared" si="2"/>
        <v>26119</v>
      </c>
      <c r="H33" s="51">
        <v>30000</v>
      </c>
      <c r="I33" s="52">
        <v>3.0000000000000001e-003</v>
      </c>
      <c r="J33" s="51">
        <v>87</v>
      </c>
      <c r="K33" s="51">
        <v>100</v>
      </c>
      <c r="L33" s="51">
        <f t="shared" si="3"/>
        <v>0</v>
      </c>
      <c r="M33" s="54">
        <v>100</v>
      </c>
      <c r="N33" s="30"/>
    </row>
    <row r="34" spans="1:14" ht="39.950000000000003" customHeight="1">
      <c r="A34" s="47"/>
      <c r="B34" s="30"/>
      <c r="C34" s="50" t="s">
        <v>167</v>
      </c>
      <c r="D34" s="51">
        <v>610</v>
      </c>
      <c r="E34" s="51">
        <v>172746</v>
      </c>
      <c r="F34" s="51">
        <v>103927</v>
      </c>
      <c r="G34" s="51">
        <f t="shared" si="2"/>
        <v>68819</v>
      </c>
      <c r="H34" s="51">
        <v>56405</v>
      </c>
      <c r="I34" s="52">
        <v>1.0999999999999999e-002</v>
      </c>
      <c r="J34" s="51">
        <v>744</v>
      </c>
      <c r="K34" s="51"/>
      <c r="L34" s="51">
        <f t="shared" si="3"/>
        <v>610</v>
      </c>
      <c r="M34" s="54">
        <v>610</v>
      </c>
      <c r="N34" s="30"/>
    </row>
    <row r="35" spans="1:14" ht="39.950000000000003" customHeight="1">
      <c r="A35" s="47"/>
      <c r="B35" s="30"/>
      <c r="C35" s="50" t="s">
        <v>38</v>
      </c>
      <c r="D35" s="51">
        <v>242</v>
      </c>
      <c r="E35" s="51">
        <v>4956842</v>
      </c>
      <c r="F35" s="51">
        <v>1221550</v>
      </c>
      <c r="G35" s="51">
        <f t="shared" si="2"/>
        <v>3735292</v>
      </c>
      <c r="H35" s="51">
        <v>3075234</v>
      </c>
      <c r="I35" s="52">
        <v>0</v>
      </c>
      <c r="J35" s="51">
        <v>294</v>
      </c>
      <c r="K35" s="51"/>
      <c r="L35" s="51">
        <f t="shared" si="3"/>
        <v>242</v>
      </c>
      <c r="M35" s="54">
        <v>242</v>
      </c>
      <c r="N35" s="30"/>
    </row>
    <row r="36" spans="1:14" ht="39.950000000000003" customHeight="1">
      <c r="A36" s="47"/>
      <c r="B36" s="30"/>
      <c r="C36" s="50" t="s">
        <v>248</v>
      </c>
      <c r="D36" s="51">
        <v>990</v>
      </c>
      <c r="E36" s="51">
        <v>2059146</v>
      </c>
      <c r="F36" s="51">
        <v>910413</v>
      </c>
      <c r="G36" s="51">
        <f t="shared" si="2"/>
        <v>1148733</v>
      </c>
      <c r="H36" s="51">
        <v>1148733</v>
      </c>
      <c r="I36" s="52">
        <v>1.e-003</v>
      </c>
      <c r="J36" s="51">
        <v>990</v>
      </c>
      <c r="K36" s="51"/>
      <c r="L36" s="51">
        <f t="shared" si="3"/>
        <v>990</v>
      </c>
      <c r="M36" s="54">
        <v>990</v>
      </c>
      <c r="N36" s="30"/>
    </row>
    <row r="37" spans="1:14" ht="39.950000000000003" customHeight="1">
      <c r="A37" s="47"/>
      <c r="B37" s="30"/>
      <c r="C37" s="50" t="s">
        <v>249</v>
      </c>
      <c r="D37" s="51">
        <v>450</v>
      </c>
      <c r="E37" s="51">
        <v>28080176</v>
      </c>
      <c r="F37" s="51">
        <v>37904405</v>
      </c>
      <c r="G37" s="51">
        <f t="shared" si="2"/>
        <v>-9824229</v>
      </c>
      <c r="H37" s="51"/>
      <c r="I37" s="52">
        <v>0</v>
      </c>
      <c r="J37" s="51"/>
      <c r="K37" s="51">
        <v>450</v>
      </c>
      <c r="L37" s="51">
        <f t="shared" si="3"/>
        <v>0</v>
      </c>
      <c r="M37" s="54">
        <v>450</v>
      </c>
      <c r="N37" s="30"/>
    </row>
    <row r="38" spans="1:14" ht="39.950000000000003" customHeight="1">
      <c r="A38" s="47"/>
      <c r="B38" s="30"/>
      <c r="C38" s="50" t="s">
        <v>250</v>
      </c>
      <c r="D38" s="51">
        <v>72380</v>
      </c>
      <c r="E38" s="51">
        <v>2851048</v>
      </c>
      <c r="F38" s="51">
        <v>1796341</v>
      </c>
      <c r="G38" s="51">
        <f t="shared" si="2"/>
        <v>1054707</v>
      </c>
      <c r="H38" s="51">
        <v>669009</v>
      </c>
      <c r="I38" s="52">
        <v>0.108</v>
      </c>
      <c r="J38" s="51">
        <v>114109</v>
      </c>
      <c r="K38" s="51"/>
      <c r="L38" s="51">
        <f t="shared" si="3"/>
        <v>72380</v>
      </c>
      <c r="M38" s="54">
        <v>72380</v>
      </c>
      <c r="N38" s="30"/>
    </row>
    <row r="39" spans="1:14" ht="39.950000000000003" customHeight="1">
      <c r="A39" s="47"/>
      <c r="B39" s="30"/>
      <c r="C39" s="50" t="s">
        <v>117</v>
      </c>
      <c r="D39" s="51">
        <v>1500</v>
      </c>
      <c r="E39" s="51">
        <v>287209408</v>
      </c>
      <c r="F39" s="51">
        <v>223342105</v>
      </c>
      <c r="G39" s="51">
        <f t="shared" si="2"/>
        <v>63867303</v>
      </c>
      <c r="H39" s="51">
        <v>43353700</v>
      </c>
      <c r="I39" s="52">
        <v>0</v>
      </c>
      <c r="J39" s="51">
        <v>2210</v>
      </c>
      <c r="K39" s="51"/>
      <c r="L39" s="51">
        <f t="shared" si="3"/>
        <v>1500</v>
      </c>
      <c r="M39" s="54">
        <v>1500</v>
      </c>
      <c r="N39" s="30"/>
    </row>
    <row r="40" spans="1:14" ht="39.950000000000003" customHeight="1">
      <c r="A40" s="47"/>
      <c r="B40" s="30"/>
      <c r="C40" s="50" t="s">
        <v>251</v>
      </c>
      <c r="D40" s="51">
        <v>35857</v>
      </c>
      <c r="E40" s="51">
        <v>102033344</v>
      </c>
      <c r="F40" s="51">
        <v>86558023</v>
      </c>
      <c r="G40" s="51">
        <f t="shared" si="2"/>
        <v>15475321</v>
      </c>
      <c r="H40" s="51">
        <v>13583663</v>
      </c>
      <c r="I40" s="52">
        <v>3.0000000000000001e-003</v>
      </c>
      <c r="J40" s="51">
        <v>40850</v>
      </c>
      <c r="K40" s="51"/>
      <c r="L40" s="51">
        <f t="shared" si="3"/>
        <v>35857</v>
      </c>
      <c r="M40" s="54">
        <v>35857</v>
      </c>
      <c r="N40" s="30"/>
    </row>
    <row r="41" spans="1:14" ht="39.950000000000003" customHeight="1">
      <c r="A41" s="47"/>
      <c r="B41" s="30"/>
      <c r="C41" s="50" t="s">
        <v>132</v>
      </c>
      <c r="D41" s="51">
        <v>9552</v>
      </c>
      <c r="E41" s="51">
        <v>705500</v>
      </c>
      <c r="F41" s="51">
        <v>0</v>
      </c>
      <c r="G41" s="51">
        <f t="shared" si="2"/>
        <v>705500</v>
      </c>
      <c r="H41" s="51">
        <v>705500</v>
      </c>
      <c r="I41" s="52">
        <v>1.4e-002</v>
      </c>
      <c r="J41" s="51">
        <v>9552</v>
      </c>
      <c r="K41" s="51"/>
      <c r="L41" s="51">
        <f t="shared" si="3"/>
        <v>9552</v>
      </c>
      <c r="M41" s="54">
        <v>9552</v>
      </c>
      <c r="N41" s="30"/>
    </row>
    <row r="42" spans="1:14" ht="39.950000000000003" customHeight="1">
      <c r="A42" s="47"/>
      <c r="B42" s="30"/>
      <c r="C42" s="50" t="s">
        <v>252</v>
      </c>
      <c r="D42" s="51">
        <v>6630</v>
      </c>
      <c r="E42" s="51">
        <v>126160582</v>
      </c>
      <c r="F42" s="51">
        <v>116063766</v>
      </c>
      <c r="G42" s="51">
        <f t="shared" si="2"/>
        <v>10096816</v>
      </c>
      <c r="H42" s="51">
        <v>10096816</v>
      </c>
      <c r="I42" s="52">
        <v>1.e-003</v>
      </c>
      <c r="J42" s="51">
        <v>6630</v>
      </c>
      <c r="K42" s="51"/>
      <c r="L42" s="51">
        <f t="shared" si="3"/>
        <v>6630</v>
      </c>
      <c r="M42" s="54">
        <v>6630</v>
      </c>
      <c r="N42" s="30"/>
    </row>
    <row r="43" spans="1:14" ht="39.950000000000003" customHeight="1">
      <c r="A43" s="47"/>
      <c r="B43" s="30"/>
      <c r="C43" s="50" t="s">
        <v>253</v>
      </c>
      <c r="D43" s="51">
        <v>268</v>
      </c>
      <c r="E43" s="51">
        <v>1862624</v>
      </c>
      <c r="F43" s="51">
        <v>526821</v>
      </c>
      <c r="G43" s="51">
        <f t="shared" si="2"/>
        <v>1335803</v>
      </c>
      <c r="H43" s="51">
        <v>73525</v>
      </c>
      <c r="I43" s="52">
        <v>4.0000000000000001e-003</v>
      </c>
      <c r="J43" s="51">
        <v>4869</v>
      </c>
      <c r="K43" s="51"/>
      <c r="L43" s="51">
        <f t="shared" si="3"/>
        <v>268</v>
      </c>
      <c r="M43" s="54">
        <v>268</v>
      </c>
      <c r="N43" s="30"/>
    </row>
    <row r="44" spans="1:14" ht="39.950000000000003" customHeight="1">
      <c r="A44" s="47"/>
      <c r="B44" s="30"/>
      <c r="C44" s="50" t="s">
        <v>206</v>
      </c>
      <c r="D44" s="51">
        <v>819</v>
      </c>
      <c r="E44" s="51">
        <v>51081</v>
      </c>
      <c r="F44" s="51">
        <v>2754</v>
      </c>
      <c r="G44" s="51">
        <f t="shared" si="2"/>
        <v>48327</v>
      </c>
      <c r="H44" s="51">
        <v>47994</v>
      </c>
      <c r="I44" s="52">
        <v>1.7000000000000001e-002</v>
      </c>
      <c r="J44" s="51">
        <v>825</v>
      </c>
      <c r="K44" s="51"/>
      <c r="L44" s="51">
        <f t="shared" si="3"/>
        <v>819</v>
      </c>
      <c r="M44" s="54">
        <v>819</v>
      </c>
      <c r="N44" s="30"/>
    </row>
    <row r="45" spans="1:14" ht="39.950000000000003" customHeight="1">
      <c r="A45" s="47"/>
      <c r="B45" s="30"/>
      <c r="C45" s="50" t="s">
        <v>139</v>
      </c>
      <c r="D45" s="51">
        <v>5409</v>
      </c>
      <c r="E45" s="51">
        <v>521866</v>
      </c>
      <c r="F45" s="51">
        <v>11756</v>
      </c>
      <c r="G45" s="51">
        <f t="shared" si="2"/>
        <v>510110</v>
      </c>
      <c r="H45" s="51">
        <v>510110</v>
      </c>
      <c r="I45" s="52">
        <v>1.0999999999999999e-002</v>
      </c>
      <c r="J45" s="51">
        <v>5409</v>
      </c>
      <c r="K45" s="51"/>
      <c r="L45" s="51">
        <f t="shared" si="3"/>
        <v>5409</v>
      </c>
      <c r="M45" s="54">
        <v>5409</v>
      </c>
      <c r="N45" s="30"/>
    </row>
    <row r="46" spans="1:14" ht="39.950000000000003" customHeight="1">
      <c r="A46" s="47"/>
      <c r="B46" s="30"/>
      <c r="C46" s="50" t="s">
        <v>159</v>
      </c>
      <c r="D46" s="51">
        <v>473</v>
      </c>
      <c r="E46" s="51">
        <v>88349</v>
      </c>
      <c r="F46" s="51">
        <v>40882</v>
      </c>
      <c r="G46" s="51">
        <f t="shared" si="2"/>
        <v>47467</v>
      </c>
      <c r="H46" s="51">
        <v>30000</v>
      </c>
      <c r="I46" s="52">
        <v>1.6e-002</v>
      </c>
      <c r="J46" s="51">
        <v>748</v>
      </c>
      <c r="K46" s="51"/>
      <c r="L46" s="51">
        <f t="shared" si="3"/>
        <v>473</v>
      </c>
      <c r="M46" s="54">
        <v>473</v>
      </c>
      <c r="N46" s="30"/>
    </row>
    <row r="47" spans="1:14" ht="39.950000000000003" customHeight="1">
      <c r="A47" s="47"/>
      <c r="B47" s="30"/>
      <c r="C47" s="50" t="s">
        <v>184</v>
      </c>
      <c r="D47" s="51">
        <v>1083</v>
      </c>
      <c r="E47" s="51">
        <v>4596679</v>
      </c>
      <c r="F47" s="51">
        <v>2347643</v>
      </c>
      <c r="G47" s="51">
        <f t="shared" si="2"/>
        <v>2249036</v>
      </c>
      <c r="H47" s="51">
        <v>131689</v>
      </c>
      <c r="I47" s="52">
        <v>8.0000000000000002e-003</v>
      </c>
      <c r="J47" s="51">
        <v>18496</v>
      </c>
      <c r="K47" s="51"/>
      <c r="L47" s="51">
        <f t="shared" si="3"/>
        <v>1083</v>
      </c>
      <c r="M47" s="54">
        <v>1083</v>
      </c>
      <c r="N47" s="30"/>
    </row>
    <row r="48" spans="1:14" ht="39.950000000000003" customHeight="1">
      <c r="A48" s="47"/>
      <c r="B48" s="30"/>
      <c r="C48" s="50" t="s">
        <v>183</v>
      </c>
      <c r="D48" s="51">
        <v>5345</v>
      </c>
      <c r="E48" s="51">
        <v>554466</v>
      </c>
      <c r="F48" s="51">
        <v>6803</v>
      </c>
      <c r="G48" s="51">
        <f t="shared" si="2"/>
        <v>547663</v>
      </c>
      <c r="H48" s="51">
        <v>543600</v>
      </c>
      <c r="I48" s="52">
        <v>1.e-002</v>
      </c>
      <c r="J48" s="51">
        <v>5385</v>
      </c>
      <c r="K48" s="51"/>
      <c r="L48" s="51">
        <f t="shared" si="3"/>
        <v>5345</v>
      </c>
      <c r="M48" s="54">
        <v>5345</v>
      </c>
      <c r="N48" s="30"/>
    </row>
    <row r="49" spans="1:14" ht="39.950000000000003" customHeight="1">
      <c r="A49" s="47"/>
      <c r="B49" s="30"/>
      <c r="C49" s="50" t="s">
        <v>254</v>
      </c>
      <c r="D49" s="51">
        <v>5600</v>
      </c>
      <c r="E49" s="51">
        <v>24346700000</v>
      </c>
      <c r="F49" s="51">
        <v>24022803000</v>
      </c>
      <c r="G49" s="51">
        <f t="shared" si="2"/>
        <v>323897000</v>
      </c>
      <c r="H49" s="51">
        <v>16602000</v>
      </c>
      <c r="I49" s="52">
        <v>0</v>
      </c>
      <c r="J49" s="51">
        <v>109253</v>
      </c>
      <c r="K49" s="51"/>
      <c r="L49" s="51">
        <f t="shared" si="3"/>
        <v>5600</v>
      </c>
      <c r="M49" s="54">
        <v>5600</v>
      </c>
      <c r="N49" s="30"/>
    </row>
    <row r="50" spans="1:14" ht="39.950000000000003" customHeight="1">
      <c r="A50" s="47"/>
      <c r="B50" s="30"/>
      <c r="C50" s="17" t="s">
        <v>16</v>
      </c>
      <c r="D50" s="51">
        <f>SUM(D24:D49)</f>
        <v>165778</v>
      </c>
      <c r="E50" s="51">
        <f>SUM(E24:E49)</f>
        <v>24931301373</v>
      </c>
      <c r="F50" s="51">
        <f>SUM(F24:F49)</f>
        <v>24498396433</v>
      </c>
      <c r="G50" s="51">
        <f>SUM(G24:G49)</f>
        <v>432904940</v>
      </c>
      <c r="H50" s="51">
        <f>SUM(H24:H49)</f>
        <v>94096271</v>
      </c>
      <c r="I50" s="53" t="s">
        <v>213</v>
      </c>
      <c r="J50" s="51">
        <f>SUM(J24:J49)</f>
        <v>442167</v>
      </c>
      <c r="K50" s="51">
        <f>SUM(K24:K49)</f>
        <v>6321</v>
      </c>
      <c r="L50" s="51">
        <f>SUM(L24:L49)</f>
        <v>159457</v>
      </c>
      <c r="M50" s="51">
        <f>SUM(M24:M49)</f>
        <v>165778</v>
      </c>
      <c r="N50" s="30"/>
    </row>
    <row r="51" spans="1:14" ht="7.5" customHeight="1"/>
    <row r="52" spans="1:14" ht="6.75" customHeight="1"/>
    <row r="54" spans="1:14">
      <c r="L54" s="58"/>
    </row>
    <row r="55" spans="1:14">
      <c r="L55" s="59"/>
    </row>
    <row r="56" spans="1:14">
      <c r="L56" s="58"/>
    </row>
  </sheetData>
  <phoneticPr fontId="4"/>
  <printOptions horizontalCentered="1"/>
  <pageMargins left="0.19685039370078741" right="0.19685039370078741" top="0.19685039370078741" bottom="0.59055118110236227" header="0.31496062992125984" footer="0.31496062992125984"/>
  <pageSetup paperSize="9" scale="45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N33"/>
  <sheetViews>
    <sheetView view="pageBreakPreview" zoomScaleSheetLayoutView="100" workbookViewId="0">
      <pane xSplit="3" ySplit="4" topLeftCell="D5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1.25" customWidth="1"/>
    <col min="2" max="2" width="5.625" customWidth="1"/>
    <col min="3" max="3" width="28.625" bestFit="1" customWidth="1"/>
    <col min="4" max="9" width="15.625" customWidth="1"/>
    <col min="10" max="10" width="10.75" hidden="1" customWidth="1"/>
    <col min="11" max="11" width="0.75" customWidth="1"/>
    <col min="12" max="12" width="0.375" customWidth="1"/>
    <col min="14" max="14" width="10.125" bestFit="1" customWidth="1"/>
  </cols>
  <sheetData>
    <row r="1" spans="3:10" ht="60" customHeight="1"/>
    <row r="2" spans="3:10" ht="18.75" customHeight="1">
      <c r="C2" s="12" t="s">
        <v>96</v>
      </c>
      <c r="D2" s="64"/>
      <c r="E2" s="64"/>
      <c r="F2" s="64"/>
      <c r="G2" s="64"/>
      <c r="H2" s="64"/>
      <c r="I2" s="68" t="s">
        <v>290</v>
      </c>
    </row>
    <row r="3" spans="3:10" s="47" customFormat="1" ht="17.45" customHeight="1">
      <c r="C3" s="61" t="s">
        <v>41</v>
      </c>
      <c r="D3" s="61" t="s">
        <v>26</v>
      </c>
      <c r="E3" s="61" t="s">
        <v>25</v>
      </c>
      <c r="F3" s="61" t="s">
        <v>11</v>
      </c>
      <c r="G3" s="61" t="s">
        <v>23</v>
      </c>
      <c r="H3" s="67" t="s">
        <v>95</v>
      </c>
      <c r="I3" s="69" t="s">
        <v>74</v>
      </c>
      <c r="J3" s="73" t="s">
        <v>16</v>
      </c>
    </row>
    <row r="4" spans="3:10" s="60" customFormat="1" ht="17.45" customHeight="1">
      <c r="C4" s="61"/>
      <c r="D4" s="61"/>
      <c r="E4" s="61"/>
      <c r="F4" s="61"/>
      <c r="G4" s="61"/>
      <c r="H4" s="61"/>
      <c r="I4" s="70"/>
      <c r="J4" s="74"/>
    </row>
    <row r="5" spans="3:10" s="47" customFormat="1" ht="35.1" customHeight="1">
      <c r="C5" s="62" t="s">
        <v>73</v>
      </c>
      <c r="D5" s="65">
        <v>2727801</v>
      </c>
      <c r="E5" s="65"/>
      <c r="F5" s="65"/>
      <c r="G5" s="65"/>
      <c r="H5" s="65">
        <f>SUM(D5:G5)</f>
        <v>2727801</v>
      </c>
      <c r="I5" s="71">
        <v>2727801</v>
      </c>
      <c r="J5" s="75"/>
    </row>
    <row r="6" spans="3:10" s="47" customFormat="1" ht="35.1" customHeight="1">
      <c r="C6" s="62" t="s">
        <v>255</v>
      </c>
      <c r="D6" s="65">
        <v>411670</v>
      </c>
      <c r="E6" s="65"/>
      <c r="F6" s="65"/>
      <c r="G6" s="65"/>
      <c r="H6" s="65">
        <v>411670</v>
      </c>
      <c r="I6" s="71">
        <v>411670</v>
      </c>
      <c r="J6" s="75"/>
    </row>
    <row r="7" spans="3:10" s="47" customFormat="1" ht="35.1" customHeight="1">
      <c r="C7" s="62" t="s">
        <v>238</v>
      </c>
      <c r="D7" s="65">
        <v>1465334</v>
      </c>
      <c r="E7" s="65"/>
      <c r="F7" s="65"/>
      <c r="G7" s="65"/>
      <c r="H7" s="65">
        <v>1179334</v>
      </c>
      <c r="I7" s="72">
        <v>1465334</v>
      </c>
      <c r="J7" s="75"/>
    </row>
    <row r="8" spans="3:10" s="47" customFormat="1" ht="35.1" customHeight="1">
      <c r="C8" s="62" t="s">
        <v>256</v>
      </c>
      <c r="D8" s="65">
        <v>167862</v>
      </c>
      <c r="E8" s="65"/>
      <c r="F8" s="65"/>
      <c r="G8" s="65"/>
      <c r="H8" s="65">
        <v>110411</v>
      </c>
      <c r="I8" s="71">
        <v>167862</v>
      </c>
      <c r="J8" s="75"/>
    </row>
    <row r="9" spans="3:10" s="47" customFormat="1" ht="35.1" customHeight="1">
      <c r="C9" s="62" t="s">
        <v>171</v>
      </c>
      <c r="D9" s="65">
        <v>547678</v>
      </c>
      <c r="E9" s="65"/>
      <c r="F9" s="65"/>
      <c r="G9" s="65"/>
      <c r="H9" s="65">
        <v>495078</v>
      </c>
      <c r="I9" s="71">
        <v>547678</v>
      </c>
      <c r="J9" s="75"/>
    </row>
    <row r="10" spans="3:10" s="47" customFormat="1" ht="35.1" customHeight="1">
      <c r="C10" s="62" t="s">
        <v>257</v>
      </c>
      <c r="D10" s="65">
        <v>29963</v>
      </c>
      <c r="E10" s="65"/>
      <c r="F10" s="65"/>
      <c r="G10" s="65"/>
      <c r="H10" s="65">
        <v>27871</v>
      </c>
      <c r="I10" s="71">
        <v>29963</v>
      </c>
      <c r="J10" s="75"/>
    </row>
    <row r="11" spans="3:10" s="47" customFormat="1" ht="35.1" customHeight="1">
      <c r="C11" s="62" t="s">
        <v>258</v>
      </c>
      <c r="D11" s="65">
        <v>96498</v>
      </c>
      <c r="E11" s="65"/>
      <c r="F11" s="65"/>
      <c r="G11" s="65"/>
      <c r="H11" s="65">
        <v>93598</v>
      </c>
      <c r="I11" s="71">
        <v>96498</v>
      </c>
      <c r="J11" s="75"/>
    </row>
    <row r="12" spans="3:10" s="47" customFormat="1" ht="35.1" customHeight="1">
      <c r="C12" s="62" t="s">
        <v>259</v>
      </c>
      <c r="D12" s="65">
        <v>10000</v>
      </c>
      <c r="E12" s="65"/>
      <c r="F12" s="65"/>
      <c r="G12" s="65"/>
      <c r="H12" s="65">
        <f>SUM(D12:G12)</f>
        <v>10000</v>
      </c>
      <c r="I12" s="71">
        <v>10000</v>
      </c>
      <c r="J12" s="75"/>
    </row>
    <row r="13" spans="3:10" s="47" customFormat="1" ht="35.1" customHeight="1">
      <c r="C13" s="62" t="s">
        <v>72</v>
      </c>
      <c r="D13" s="65">
        <v>1301307</v>
      </c>
      <c r="E13" s="65"/>
      <c r="F13" s="65"/>
      <c r="G13" s="65"/>
      <c r="H13" s="65">
        <f>SUM(D13:G13)</f>
        <v>1301307</v>
      </c>
      <c r="I13" s="71">
        <v>1301307</v>
      </c>
      <c r="J13" s="75"/>
    </row>
    <row r="14" spans="3:10" s="47" customFormat="1" ht="35.1" customHeight="1">
      <c r="C14" s="62" t="s">
        <v>318</v>
      </c>
      <c r="D14" s="65">
        <v>1298178</v>
      </c>
      <c r="E14" s="65"/>
      <c r="F14" s="65"/>
      <c r="G14" s="65"/>
      <c r="H14" s="65">
        <v>1204518</v>
      </c>
      <c r="I14" s="71">
        <v>1298178</v>
      </c>
      <c r="J14" s="75"/>
    </row>
    <row r="15" spans="3:10" s="47" customFormat="1" ht="35.1" customHeight="1">
      <c r="C15" s="62" t="s">
        <v>40</v>
      </c>
      <c r="D15" s="65">
        <v>3621</v>
      </c>
      <c r="E15" s="65"/>
      <c r="F15" s="65"/>
      <c r="G15" s="65"/>
      <c r="H15" s="65">
        <f>SUM(D15:G15)</f>
        <v>3621</v>
      </c>
      <c r="I15" s="71">
        <v>3621</v>
      </c>
      <c r="J15" s="75"/>
    </row>
    <row r="16" spans="3:10" s="47" customFormat="1" ht="35.1" customHeight="1">
      <c r="C16" s="62" t="s">
        <v>260</v>
      </c>
      <c r="D16" s="65">
        <v>100377</v>
      </c>
      <c r="E16" s="65"/>
      <c r="F16" s="65"/>
      <c r="G16" s="65"/>
      <c r="H16" s="65">
        <v>97377</v>
      </c>
      <c r="I16" s="71">
        <v>100377</v>
      </c>
      <c r="J16" s="75"/>
    </row>
    <row r="17" spans="3:14" s="47" customFormat="1" ht="35.1" customHeight="1">
      <c r="C17" s="62" t="s">
        <v>110</v>
      </c>
      <c r="D17" s="65">
        <v>244049</v>
      </c>
      <c r="E17" s="65"/>
      <c r="F17" s="65"/>
      <c r="G17" s="65"/>
      <c r="H17" s="65">
        <v>243949</v>
      </c>
      <c r="I17" s="71">
        <v>244049</v>
      </c>
      <c r="J17" s="75"/>
    </row>
    <row r="18" spans="3:14" s="47" customFormat="1" ht="35.1" customHeight="1">
      <c r="C18" s="62" t="s">
        <v>261</v>
      </c>
      <c r="D18" s="65">
        <v>40470</v>
      </c>
      <c r="E18" s="65"/>
      <c r="F18" s="65"/>
      <c r="G18" s="65"/>
      <c r="H18" s="65">
        <f>SUM(D18:G18)</f>
        <v>40470</v>
      </c>
      <c r="I18" s="71">
        <v>40470</v>
      </c>
      <c r="J18" s="75"/>
    </row>
    <row r="19" spans="3:14" s="47" customFormat="1" ht="35.1" customHeight="1">
      <c r="C19" s="62" t="s">
        <v>262</v>
      </c>
      <c r="D19" s="65">
        <v>124032</v>
      </c>
      <c r="E19" s="65"/>
      <c r="F19" s="65"/>
      <c r="G19" s="65"/>
      <c r="H19" s="65">
        <v>304241</v>
      </c>
      <c r="I19" s="71">
        <v>124032</v>
      </c>
      <c r="J19" s="75"/>
    </row>
    <row r="20" spans="3:14" s="47" customFormat="1" ht="35.1" customHeight="1">
      <c r="C20" s="62" t="s">
        <v>263</v>
      </c>
      <c r="D20" s="65">
        <v>182</v>
      </c>
      <c r="E20" s="65"/>
      <c r="F20" s="65"/>
      <c r="G20" s="65"/>
      <c r="H20" s="65">
        <f>SUM(D20:G20)</f>
        <v>182</v>
      </c>
      <c r="I20" s="71">
        <v>182</v>
      </c>
      <c r="J20" s="75"/>
    </row>
    <row r="21" spans="3:14" s="47" customFormat="1" ht="35.1" customHeight="1">
      <c r="C21" s="62" t="s">
        <v>264</v>
      </c>
      <c r="D21" s="65">
        <v>208054</v>
      </c>
      <c r="E21" s="65"/>
      <c r="F21" s="65"/>
      <c r="G21" s="65"/>
      <c r="H21" s="65">
        <f>SUM(D21:G21)</f>
        <v>208054</v>
      </c>
      <c r="I21" s="71">
        <v>208054</v>
      </c>
      <c r="J21" s="75"/>
    </row>
    <row r="22" spans="3:14" s="47" customFormat="1" ht="35.1" customHeight="1">
      <c r="C22" s="62" t="s">
        <v>313</v>
      </c>
      <c r="D22" s="65">
        <v>17209</v>
      </c>
      <c r="E22" s="65"/>
      <c r="F22" s="65"/>
      <c r="G22" s="65"/>
      <c r="H22" s="65">
        <v>17209</v>
      </c>
      <c r="I22" s="71">
        <v>12826</v>
      </c>
      <c r="J22" s="75"/>
    </row>
    <row r="23" spans="3:14" s="47" customFormat="1" ht="35.1" customHeight="1">
      <c r="C23" s="62" t="s">
        <v>64</v>
      </c>
      <c r="D23" s="65">
        <v>162132</v>
      </c>
      <c r="E23" s="65"/>
      <c r="F23" s="65">
        <v>763106</v>
      </c>
      <c r="G23" s="65"/>
      <c r="H23" s="65">
        <f>SUM(D23:G23)</f>
        <v>925238</v>
      </c>
      <c r="I23" s="71">
        <v>925238</v>
      </c>
      <c r="J23" s="75"/>
      <c r="N23" s="76"/>
    </row>
    <row r="24" spans="3:14" s="47" customFormat="1" ht="35.1" customHeight="1">
      <c r="C24" s="62" t="s">
        <v>170</v>
      </c>
      <c r="D24" s="65">
        <v>10500</v>
      </c>
      <c r="E24" s="65"/>
      <c r="F24" s="65"/>
      <c r="G24" s="65"/>
      <c r="H24" s="65">
        <f>SUM(D24:G24)</f>
        <v>10500</v>
      </c>
      <c r="I24" s="71">
        <v>10500</v>
      </c>
      <c r="J24" s="75"/>
    </row>
    <row r="25" spans="3:14" s="47" customFormat="1" ht="35.1" customHeight="1">
      <c r="C25" s="62" t="s">
        <v>265</v>
      </c>
      <c r="D25" s="65">
        <v>142850</v>
      </c>
      <c r="E25" s="65"/>
      <c r="F25" s="65"/>
      <c r="G25" s="65">
        <v>102280</v>
      </c>
      <c r="H25" s="65">
        <f>SUM(D25:G25)</f>
        <v>245130</v>
      </c>
      <c r="I25" s="71">
        <v>245130</v>
      </c>
      <c r="J25" s="75"/>
    </row>
    <row r="26" spans="3:14" s="47" customFormat="1" ht="35.1" customHeight="1">
      <c r="C26" s="62" t="s">
        <v>266</v>
      </c>
      <c r="D26" s="65">
        <v>20500</v>
      </c>
      <c r="E26" s="65"/>
      <c r="F26" s="65"/>
      <c r="G26" s="65">
        <v>420</v>
      </c>
      <c r="H26" s="65">
        <f>SUM(D26:G26)</f>
        <v>20920</v>
      </c>
      <c r="I26" s="71">
        <v>20920</v>
      </c>
      <c r="J26" s="75"/>
    </row>
    <row r="27" spans="3:14" s="47" customFormat="1" ht="35.1" customHeight="1">
      <c r="C27" s="61" t="s">
        <v>16</v>
      </c>
      <c r="D27" s="65">
        <f>SUM(D5:D26)</f>
        <v>9130267</v>
      </c>
      <c r="E27" s="65"/>
      <c r="F27" s="65">
        <f>SUM(F5:F26)</f>
        <v>763106</v>
      </c>
      <c r="G27" s="65">
        <f>SUM(G5:G26)</f>
        <v>102700</v>
      </c>
      <c r="H27" s="65">
        <f>SUM(H5:H26)</f>
        <v>9678479</v>
      </c>
      <c r="I27" s="65">
        <f>SUM(I5:I26)</f>
        <v>9991690</v>
      </c>
      <c r="J27" s="75"/>
    </row>
    <row r="28" spans="3:14" s="47" customFormat="1" ht="4.9000000000000004" customHeight="1">
      <c r="C28" s="63"/>
      <c r="D28" s="66"/>
      <c r="E28" s="66"/>
      <c r="F28" s="66"/>
      <c r="G28" s="66"/>
      <c r="H28" s="66"/>
      <c r="I28" s="66"/>
      <c r="J28" s="66"/>
    </row>
    <row r="29" spans="3:14" ht="6.6" customHeight="1">
      <c r="C29" s="30"/>
      <c r="D29" s="30"/>
      <c r="E29" s="30"/>
      <c r="F29" s="30"/>
      <c r="G29" s="30"/>
      <c r="H29" s="30"/>
      <c r="I29" s="30"/>
    </row>
    <row r="30" spans="3:14" ht="1.9" customHeight="1"/>
    <row r="33" spans="8:8">
      <c r="H33" s="58"/>
    </row>
  </sheetData>
  <mergeCells count="7">
    <mergeCell ref="C3:C4"/>
    <mergeCell ref="D3:D4"/>
    <mergeCell ref="E3:E4"/>
    <mergeCell ref="F3:F4"/>
    <mergeCell ref="G3:G4"/>
    <mergeCell ref="H3:H4"/>
    <mergeCell ref="I3:I4"/>
  </mergeCells>
  <phoneticPr fontId="4"/>
  <printOptions horizontalCentered="1"/>
  <pageMargins left="0.59055118110236227" right="0.59055118110236227" top="0.39370078740157483" bottom="0.15748031496062992" header="0.31496062992125984" footer="0.31496062992125984"/>
  <pageSetup paperSize="9" scale="71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3:M53"/>
  <sheetViews>
    <sheetView view="pageBreakPreview" zoomScaleSheetLayoutView="100" workbookViewId="0">
      <selection activeCell="C1" sqref="C1"/>
    </sheetView>
  </sheetViews>
  <sheetFormatPr defaultRowHeight="13.5"/>
  <cols>
    <col min="1" max="1" width="3.25" customWidth="1"/>
    <col min="2" max="2" width="0.875" customWidth="1"/>
    <col min="3" max="3" width="25.5" customWidth="1"/>
    <col min="4" max="4" width="19.875" customWidth="1"/>
    <col min="5" max="5" width="19.25" customWidth="1"/>
    <col min="6" max="6" width="2.875" customWidth="1"/>
    <col min="7" max="7" width="22.875" customWidth="1"/>
    <col min="8" max="8" width="20.25" customWidth="1"/>
    <col min="9" max="9" width="17.125" customWidth="1"/>
    <col min="10" max="10" width="0.875" customWidth="1"/>
    <col min="11" max="11" width="13.125" customWidth="1"/>
  </cols>
  <sheetData>
    <row r="2" spans="3:13" ht="27" customHeight="1"/>
    <row r="3" spans="3:13" ht="19.5" customHeight="1">
      <c r="C3" s="77" t="s">
        <v>116</v>
      </c>
      <c r="D3" s="88"/>
      <c r="E3" s="88"/>
      <c r="F3" s="88"/>
      <c r="G3" s="88"/>
      <c r="H3" s="88"/>
      <c r="I3" s="88" t="s">
        <v>290</v>
      </c>
      <c r="J3" s="35"/>
      <c r="K3" s="35"/>
      <c r="L3" s="35"/>
      <c r="M3" s="35"/>
    </row>
    <row r="4" spans="3:13" s="47" customFormat="1" ht="21" customHeight="1">
      <c r="C4" s="78" t="s">
        <v>97</v>
      </c>
      <c r="D4" s="89" t="s">
        <v>10</v>
      </c>
      <c r="E4" s="100"/>
      <c r="F4" s="106"/>
      <c r="G4" s="89" t="s">
        <v>17</v>
      </c>
      <c r="H4" s="106"/>
      <c r="I4" s="78" t="s">
        <v>98</v>
      </c>
    </row>
    <row r="5" spans="3:13" s="47" customFormat="1" ht="21.95" customHeight="1">
      <c r="C5" s="79"/>
      <c r="D5" s="69" t="s">
        <v>100</v>
      </c>
      <c r="E5" s="101" t="s">
        <v>91</v>
      </c>
      <c r="F5" s="107"/>
      <c r="G5" s="69" t="s">
        <v>100</v>
      </c>
      <c r="H5" s="69" t="s">
        <v>91</v>
      </c>
      <c r="I5" s="79"/>
    </row>
    <row r="6" spans="3:13" s="47" customFormat="1" ht="20.100000000000001" hidden="1" customHeight="1">
      <c r="C6" s="80" t="s">
        <v>63</v>
      </c>
      <c r="D6" s="90"/>
      <c r="E6" s="90"/>
      <c r="F6" s="90"/>
      <c r="G6" s="90"/>
      <c r="H6" s="90"/>
      <c r="I6" s="112"/>
    </row>
    <row r="7" spans="3:13" s="47" customFormat="1" ht="20.100000000000001" hidden="1" customHeight="1">
      <c r="C7" s="80" t="s">
        <v>101</v>
      </c>
      <c r="D7" s="90"/>
      <c r="E7" s="90"/>
      <c r="F7" s="90"/>
      <c r="G7" s="90"/>
      <c r="H7" s="90"/>
      <c r="I7" s="112"/>
    </row>
    <row r="8" spans="3:13" s="47" customFormat="1" ht="20.100000000000001" hidden="1" customHeight="1">
      <c r="C8" s="80" t="s">
        <v>118</v>
      </c>
      <c r="D8" s="90"/>
      <c r="E8" s="90"/>
      <c r="F8" s="90"/>
      <c r="G8" s="90"/>
      <c r="H8" s="90"/>
      <c r="I8" s="112"/>
    </row>
    <row r="9" spans="3:13" s="47" customFormat="1" ht="20.100000000000001" hidden="1" customHeight="1">
      <c r="C9" s="81" t="s">
        <v>102</v>
      </c>
      <c r="D9" s="65"/>
      <c r="E9" s="65"/>
      <c r="F9" s="65"/>
      <c r="G9" s="65"/>
      <c r="H9" s="65"/>
      <c r="I9" s="65"/>
    </row>
    <row r="10" spans="3:13" s="47" customFormat="1" ht="20.100000000000001" hidden="1" customHeight="1">
      <c r="C10" s="81" t="s">
        <v>104</v>
      </c>
      <c r="D10" s="65"/>
      <c r="E10" s="65"/>
      <c r="F10" s="65"/>
      <c r="G10" s="65"/>
      <c r="H10" s="65"/>
      <c r="I10" s="65"/>
    </row>
    <row r="11" spans="3:13" s="47" customFormat="1" ht="20.100000000000001" hidden="1" customHeight="1">
      <c r="C11" s="81" t="s">
        <v>118</v>
      </c>
      <c r="D11" s="65"/>
      <c r="E11" s="65"/>
      <c r="F11" s="65"/>
      <c r="G11" s="65"/>
      <c r="H11" s="65"/>
      <c r="I11" s="65"/>
    </row>
    <row r="12" spans="3:13" s="47" customFormat="1" ht="20.100000000000001" hidden="1" customHeight="1">
      <c r="C12" s="81" t="s">
        <v>107</v>
      </c>
      <c r="D12" s="65"/>
      <c r="E12" s="65"/>
      <c r="F12" s="65"/>
      <c r="G12" s="65"/>
      <c r="H12" s="65"/>
      <c r="I12" s="65"/>
    </row>
    <row r="13" spans="3:13" s="47" customFormat="1" ht="20.100000000000001" hidden="1" customHeight="1">
      <c r="C13" s="81" t="s">
        <v>109</v>
      </c>
      <c r="D13" s="65"/>
      <c r="E13" s="65"/>
      <c r="F13" s="65"/>
      <c r="G13" s="65"/>
      <c r="H13" s="65"/>
      <c r="I13" s="65"/>
    </row>
    <row r="14" spans="3:13" s="47" customFormat="1" ht="20.100000000000001" hidden="1" customHeight="1">
      <c r="C14" s="81" t="s">
        <v>118</v>
      </c>
      <c r="D14" s="65"/>
      <c r="E14" s="65"/>
      <c r="F14" s="65"/>
      <c r="G14" s="65"/>
      <c r="H14" s="65"/>
      <c r="I14" s="65"/>
    </row>
    <row r="15" spans="3:13" s="47" customFormat="1" ht="20.100000000000001" hidden="1" customHeight="1">
      <c r="C15" s="81" t="s">
        <v>111</v>
      </c>
      <c r="D15" s="65"/>
      <c r="E15" s="65"/>
      <c r="F15" s="65"/>
      <c r="G15" s="65"/>
      <c r="H15" s="65"/>
      <c r="I15" s="65"/>
    </row>
    <row r="16" spans="3:13" s="47" customFormat="1" ht="20.100000000000001" hidden="1" customHeight="1">
      <c r="C16" s="81" t="s">
        <v>113</v>
      </c>
      <c r="D16" s="65"/>
      <c r="E16" s="65"/>
      <c r="F16" s="65"/>
      <c r="G16" s="65"/>
      <c r="H16" s="65"/>
      <c r="I16" s="65"/>
    </row>
    <row r="17" spans="3:13" s="47" customFormat="1" ht="20.100000000000001" hidden="1" customHeight="1">
      <c r="C17" s="81" t="s">
        <v>118</v>
      </c>
      <c r="D17" s="65"/>
      <c r="E17" s="65"/>
      <c r="F17" s="65"/>
      <c r="G17" s="65"/>
      <c r="H17" s="65"/>
      <c r="I17" s="65"/>
    </row>
    <row r="18" spans="3:13" s="47" customFormat="1" ht="20.100000000000001" customHeight="1">
      <c r="C18" s="81" t="s">
        <v>114</v>
      </c>
      <c r="D18" s="65"/>
      <c r="E18" s="102"/>
      <c r="F18" s="108"/>
      <c r="G18" s="65"/>
      <c r="H18" s="65"/>
      <c r="I18" s="65"/>
    </row>
    <row r="19" spans="3:13" s="47" customFormat="1" ht="20.100000000000001" customHeight="1">
      <c r="C19" s="81" t="s">
        <v>119</v>
      </c>
      <c r="D19" s="91">
        <v>68847</v>
      </c>
      <c r="E19" s="102"/>
      <c r="F19" s="108"/>
      <c r="G19" s="65"/>
      <c r="H19" s="65"/>
      <c r="I19" s="91">
        <v>68847</v>
      </c>
    </row>
    <row r="20" spans="3:13" s="47" customFormat="1" ht="20.100000000000001" hidden="1" customHeight="1">
      <c r="C20" s="81" t="s">
        <v>155</v>
      </c>
      <c r="D20" s="65">
        <v>0</v>
      </c>
      <c r="E20" s="65">
        <v>0</v>
      </c>
      <c r="F20" s="65"/>
      <c r="G20" s="65">
        <v>0</v>
      </c>
      <c r="H20" s="65">
        <v>0</v>
      </c>
      <c r="I20" s="65"/>
    </row>
    <row r="21" spans="3:13" s="47" customFormat="1" ht="20.100000000000001" customHeight="1">
      <c r="C21" s="81" t="s">
        <v>115</v>
      </c>
      <c r="D21" s="65"/>
      <c r="E21" s="102"/>
      <c r="F21" s="108"/>
      <c r="G21" s="65"/>
      <c r="H21" s="65"/>
      <c r="I21" s="65"/>
    </row>
    <row r="22" spans="3:13" s="47" customFormat="1" ht="20.100000000000001" hidden="1" customHeight="1">
      <c r="C22" s="81" t="s">
        <v>225</v>
      </c>
      <c r="D22" s="65">
        <v>0</v>
      </c>
      <c r="E22" s="65">
        <v>0</v>
      </c>
      <c r="F22" s="65"/>
      <c r="G22" s="65">
        <v>0</v>
      </c>
      <c r="H22" s="65">
        <v>0</v>
      </c>
      <c r="I22" s="65"/>
    </row>
    <row r="23" spans="3:13" s="47" customFormat="1" ht="20.100000000000001" hidden="1" customHeight="1">
      <c r="C23" s="81" t="s">
        <v>267</v>
      </c>
      <c r="D23" s="65">
        <v>0</v>
      </c>
      <c r="E23" s="65">
        <v>0</v>
      </c>
      <c r="F23" s="65"/>
      <c r="G23" s="65">
        <v>0</v>
      </c>
      <c r="H23" s="65">
        <v>0</v>
      </c>
      <c r="I23" s="65"/>
    </row>
    <row r="24" spans="3:13" s="47" customFormat="1" ht="20.100000000000001" hidden="1" customHeight="1">
      <c r="C24" s="81" t="s">
        <v>268</v>
      </c>
      <c r="D24" s="65">
        <v>0</v>
      </c>
      <c r="E24" s="65">
        <v>0</v>
      </c>
      <c r="F24" s="65"/>
      <c r="G24" s="65">
        <v>0</v>
      </c>
      <c r="H24" s="65">
        <v>0</v>
      </c>
      <c r="I24" s="65"/>
    </row>
    <row r="25" spans="3:13" s="47" customFormat="1" ht="20.100000000000001" hidden="1" customHeight="1">
      <c r="C25" s="81" t="s">
        <v>269</v>
      </c>
      <c r="D25" s="65">
        <v>0</v>
      </c>
      <c r="E25" s="65">
        <v>0</v>
      </c>
      <c r="F25" s="65"/>
      <c r="G25" s="65">
        <v>0</v>
      </c>
      <c r="H25" s="65">
        <v>0</v>
      </c>
      <c r="I25" s="65"/>
    </row>
    <row r="26" spans="3:13" s="47" customFormat="1" ht="20.100000000000001" hidden="1" customHeight="1">
      <c r="C26" s="81" t="s">
        <v>270</v>
      </c>
      <c r="D26" s="65">
        <v>0</v>
      </c>
      <c r="E26" s="65">
        <v>0</v>
      </c>
      <c r="F26" s="65"/>
      <c r="G26" s="65">
        <v>0</v>
      </c>
      <c r="H26" s="65">
        <v>0</v>
      </c>
      <c r="I26" s="65"/>
    </row>
    <row r="27" spans="3:13" s="47" customFormat="1" ht="20.100000000000001" hidden="1" customHeight="1">
      <c r="C27" s="81" t="s">
        <v>180</v>
      </c>
      <c r="D27" s="65">
        <v>0</v>
      </c>
      <c r="E27" s="65">
        <v>0</v>
      </c>
      <c r="F27" s="65"/>
      <c r="G27" s="65">
        <v>0</v>
      </c>
      <c r="H27" s="65">
        <v>0</v>
      </c>
      <c r="I27" s="65"/>
    </row>
    <row r="28" spans="3:13" s="47" customFormat="1" ht="20.100000000000001" hidden="1" customHeight="1">
      <c r="C28" s="81" t="s">
        <v>271</v>
      </c>
      <c r="D28" s="65">
        <v>0</v>
      </c>
      <c r="E28" s="65">
        <v>0</v>
      </c>
      <c r="F28" s="65"/>
      <c r="G28" s="65">
        <v>0</v>
      </c>
      <c r="H28" s="65">
        <v>0</v>
      </c>
      <c r="I28" s="65"/>
    </row>
    <row r="29" spans="3:13" s="47" customFormat="1" ht="20.100000000000001" customHeight="1">
      <c r="C29" s="81" t="s">
        <v>300</v>
      </c>
      <c r="D29" s="65">
        <v>765000</v>
      </c>
      <c r="E29" s="102"/>
      <c r="F29" s="108"/>
      <c r="G29" s="65"/>
      <c r="H29" s="65"/>
      <c r="I29" s="65">
        <v>765000</v>
      </c>
    </row>
    <row r="30" spans="3:13" s="47" customFormat="1" ht="20.100000000000001" customHeight="1">
      <c r="C30" s="61" t="s">
        <v>16</v>
      </c>
      <c r="D30" s="65">
        <f>SUM(D19:D29)</f>
        <v>833847</v>
      </c>
      <c r="E30" s="102"/>
      <c r="F30" s="108"/>
      <c r="G30" s="65"/>
      <c r="H30" s="65"/>
      <c r="I30" s="65">
        <f>SUM(I19:I29)</f>
        <v>833847</v>
      </c>
    </row>
    <row r="31" spans="3:13" ht="3.75" customHeight="1">
      <c r="C31" s="82"/>
      <c r="D31" s="92"/>
      <c r="E31" s="92"/>
      <c r="F31" s="92"/>
      <c r="G31" s="92"/>
      <c r="H31" s="92"/>
      <c r="I31" s="92"/>
      <c r="J31" s="93"/>
      <c r="K31" s="93"/>
      <c r="L31" s="93"/>
      <c r="M31" s="26"/>
    </row>
    <row r="32" spans="3:13">
      <c r="D32" s="93"/>
      <c r="E32" s="93"/>
      <c r="F32" s="93"/>
      <c r="G32" s="93"/>
      <c r="H32" s="93"/>
      <c r="I32" s="93"/>
      <c r="J32" s="93"/>
      <c r="K32" s="93"/>
    </row>
    <row r="33" spans="3:11">
      <c r="D33" s="30"/>
      <c r="E33" s="30"/>
      <c r="F33" s="30"/>
      <c r="G33" s="30"/>
      <c r="H33" s="30"/>
      <c r="I33" s="30"/>
      <c r="J33" s="30"/>
      <c r="K33" s="30"/>
    </row>
    <row r="34" spans="3:11">
      <c r="D34" s="1"/>
      <c r="E34" s="1"/>
      <c r="F34" s="1"/>
      <c r="G34" s="1"/>
      <c r="H34" s="1"/>
      <c r="I34" s="1"/>
    </row>
    <row r="35" spans="3:11" ht="21">
      <c r="C35" s="83" t="s">
        <v>121</v>
      </c>
      <c r="D35" s="35"/>
      <c r="E35" s="42" t="s">
        <v>290</v>
      </c>
      <c r="F35" s="35"/>
      <c r="G35" s="110" t="s">
        <v>122</v>
      </c>
      <c r="H35" s="35"/>
      <c r="I35" s="42" t="s">
        <v>290</v>
      </c>
    </row>
    <row r="36" spans="3:11">
      <c r="C36" s="67" t="s">
        <v>97</v>
      </c>
      <c r="D36" s="67" t="s">
        <v>100</v>
      </c>
      <c r="E36" s="67" t="s">
        <v>124</v>
      </c>
      <c r="F36" s="109"/>
      <c r="G36" s="67" t="s">
        <v>97</v>
      </c>
      <c r="H36" s="67" t="s">
        <v>100</v>
      </c>
      <c r="I36" s="67" t="s">
        <v>124</v>
      </c>
    </row>
    <row r="37" spans="3:11">
      <c r="C37" s="84" t="s">
        <v>125</v>
      </c>
      <c r="D37" s="94"/>
      <c r="E37" s="103"/>
      <c r="F37" s="109"/>
      <c r="G37" s="84"/>
      <c r="H37" s="111"/>
      <c r="I37" s="111"/>
    </row>
    <row r="38" spans="3:11">
      <c r="C38" s="62" t="s">
        <v>115</v>
      </c>
      <c r="D38" s="91"/>
      <c r="E38" s="104"/>
      <c r="F38" s="109"/>
      <c r="G38" s="62"/>
      <c r="H38" s="65"/>
      <c r="I38" s="65"/>
    </row>
    <row r="39" spans="3:11">
      <c r="C39" s="81" t="s">
        <v>272</v>
      </c>
      <c r="D39" s="91">
        <v>1446</v>
      </c>
      <c r="E39" s="104"/>
      <c r="F39" s="109"/>
      <c r="G39" s="81"/>
      <c r="H39" s="65"/>
      <c r="I39" s="65"/>
    </row>
    <row r="40" spans="3:11" ht="14.25">
      <c r="C40" s="85" t="s">
        <v>127</v>
      </c>
      <c r="D40" s="95">
        <f>SUM(D39:D39)</f>
        <v>1446</v>
      </c>
      <c r="E40" s="105"/>
      <c r="F40" s="109"/>
      <c r="G40" s="85" t="s">
        <v>127</v>
      </c>
      <c r="H40" s="98"/>
      <c r="I40" s="98"/>
    </row>
    <row r="41" spans="3:11" ht="14.25">
      <c r="C41" s="86" t="s">
        <v>128</v>
      </c>
      <c r="D41" s="96"/>
      <c r="E41" s="96"/>
      <c r="F41" s="109"/>
      <c r="G41" s="86" t="s">
        <v>128</v>
      </c>
      <c r="H41" s="97"/>
      <c r="I41" s="97"/>
    </row>
    <row r="42" spans="3:11">
      <c r="C42" s="86" t="s">
        <v>129</v>
      </c>
      <c r="D42" s="96"/>
      <c r="E42" s="96"/>
      <c r="F42" s="109"/>
      <c r="G42" s="86" t="s">
        <v>129</v>
      </c>
      <c r="H42" s="97"/>
      <c r="I42" s="97"/>
    </row>
    <row r="43" spans="3:11">
      <c r="C43" s="81" t="s">
        <v>273</v>
      </c>
      <c r="D43" s="65">
        <v>44506</v>
      </c>
      <c r="E43" s="65">
        <v>3694</v>
      </c>
      <c r="F43" s="109"/>
      <c r="G43" s="81" t="s">
        <v>273</v>
      </c>
      <c r="H43" s="65">
        <v>23684</v>
      </c>
      <c r="I43" s="65">
        <v>1966</v>
      </c>
    </row>
    <row r="44" spans="3:11">
      <c r="C44" s="86" t="s">
        <v>246</v>
      </c>
      <c r="D44" s="97">
        <v>1536</v>
      </c>
      <c r="E44" s="97">
        <v>161</v>
      </c>
      <c r="F44" s="109"/>
      <c r="G44" s="86" t="s">
        <v>281</v>
      </c>
      <c r="H44" s="97">
        <v>1765</v>
      </c>
      <c r="I44" s="97">
        <v>185</v>
      </c>
    </row>
    <row r="45" spans="3:11">
      <c r="C45" s="81" t="s">
        <v>274</v>
      </c>
      <c r="D45" s="65">
        <v>101723</v>
      </c>
      <c r="E45" s="65">
        <v>6307</v>
      </c>
      <c r="F45" s="109"/>
      <c r="G45" s="81" t="s">
        <v>274</v>
      </c>
      <c r="H45" s="65">
        <v>34783</v>
      </c>
      <c r="I45" s="65">
        <v>2156</v>
      </c>
    </row>
    <row r="46" spans="3:11">
      <c r="C46" s="86" t="s">
        <v>276</v>
      </c>
      <c r="D46" s="97">
        <v>6725</v>
      </c>
      <c r="E46" s="97">
        <v>794</v>
      </c>
      <c r="F46" s="109"/>
      <c r="G46" s="86" t="s">
        <v>276</v>
      </c>
      <c r="H46" s="97">
        <v>4206</v>
      </c>
      <c r="I46" s="97">
        <v>496</v>
      </c>
    </row>
    <row r="47" spans="3:11">
      <c r="C47" s="81" t="s">
        <v>131</v>
      </c>
      <c r="D47" s="65"/>
      <c r="E47" s="65"/>
      <c r="F47" s="109"/>
      <c r="G47" s="81" t="s">
        <v>131</v>
      </c>
      <c r="H47" s="65"/>
      <c r="I47" s="65"/>
    </row>
    <row r="48" spans="3:11">
      <c r="C48" s="81" t="s">
        <v>278</v>
      </c>
      <c r="D48" s="65">
        <v>24225</v>
      </c>
      <c r="E48" s="65">
        <v>1377</v>
      </c>
      <c r="F48" s="109"/>
      <c r="G48" s="81" t="s">
        <v>278</v>
      </c>
      <c r="H48" s="65">
        <v>4383</v>
      </c>
      <c r="I48" s="65">
        <v>254</v>
      </c>
    </row>
    <row r="49" spans="3:9">
      <c r="C49" s="86" t="s">
        <v>279</v>
      </c>
      <c r="D49" s="97">
        <v>19976</v>
      </c>
      <c r="E49" s="97">
        <v>2956</v>
      </c>
      <c r="F49" s="109"/>
      <c r="G49" s="86" t="s">
        <v>279</v>
      </c>
      <c r="H49" s="97">
        <v>4960</v>
      </c>
      <c r="I49" s="97">
        <v>734</v>
      </c>
    </row>
    <row r="50" spans="3:9">
      <c r="C50" s="81" t="s">
        <v>162</v>
      </c>
      <c r="D50" s="65">
        <v>30819</v>
      </c>
      <c r="E50" s="65">
        <v>277</v>
      </c>
      <c r="F50" s="109"/>
      <c r="G50" s="81" t="s">
        <v>162</v>
      </c>
      <c r="H50" s="65">
        <v>6737</v>
      </c>
      <c r="I50" s="65">
        <v>61</v>
      </c>
    </row>
    <row r="51" spans="3:9">
      <c r="C51" s="86" t="s">
        <v>280</v>
      </c>
      <c r="D51" s="97">
        <v>5065</v>
      </c>
      <c r="E51" s="97">
        <v>365</v>
      </c>
      <c r="F51" s="109"/>
      <c r="G51" s="86" t="s">
        <v>280</v>
      </c>
      <c r="H51" s="97">
        <v>1065</v>
      </c>
      <c r="I51" s="97">
        <v>0</v>
      </c>
    </row>
    <row r="52" spans="3:9" ht="14.25">
      <c r="C52" s="85" t="s">
        <v>127</v>
      </c>
      <c r="D52" s="98">
        <f>SUM(D43:D51)</f>
        <v>234575</v>
      </c>
      <c r="E52" s="98">
        <f>SUM(E43:E51)</f>
        <v>15931</v>
      </c>
      <c r="F52" s="109"/>
      <c r="G52" s="85" t="s">
        <v>127</v>
      </c>
      <c r="H52" s="98">
        <f>SUM(H43:H51)</f>
        <v>81583</v>
      </c>
      <c r="I52" s="98">
        <f>SUM(I43:I51)</f>
        <v>5852</v>
      </c>
    </row>
    <row r="53" spans="3:9" ht="14.25">
      <c r="C53" s="87" t="s">
        <v>16</v>
      </c>
      <c r="D53" s="99">
        <f>D40+D52</f>
        <v>236021</v>
      </c>
      <c r="E53" s="99">
        <f>E40+E52</f>
        <v>15931</v>
      </c>
      <c r="F53" s="109"/>
      <c r="G53" s="87" t="s">
        <v>16</v>
      </c>
      <c r="H53" s="99">
        <f>H40+H52</f>
        <v>81583</v>
      </c>
      <c r="I53" s="99">
        <f>I40+I52</f>
        <v>5852</v>
      </c>
    </row>
  </sheetData>
  <mergeCells count="10">
    <mergeCell ref="D4:F4"/>
    <mergeCell ref="G4:H4"/>
    <mergeCell ref="E5:F5"/>
    <mergeCell ref="E18:F18"/>
    <mergeCell ref="E19:F19"/>
    <mergeCell ref="E21:F21"/>
    <mergeCell ref="E29:F29"/>
    <mergeCell ref="E30:F30"/>
    <mergeCell ref="C4:C5"/>
    <mergeCell ref="I4:I5"/>
  </mergeCells>
  <phoneticPr fontId="4"/>
  <printOptions horizontalCentered="1"/>
  <pageMargins left="0.59055118110236227" right="0.59055118110236227" top="0.78740157480314965" bottom="0" header="0.31496062992125984" footer="0.31496062992125984"/>
  <pageSetup paperSize="9" scale="71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L22"/>
  <sheetViews>
    <sheetView view="pageBreakPreview" zoomScale="145" zoomScaleSheetLayoutView="14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4.375" customWidth="1"/>
    <col min="2" max="2" width="12" customWidth="1"/>
    <col min="3" max="3" width="10.625" customWidth="1"/>
    <col min="4" max="4" width="10.875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2:12" ht="16.5" customHeight="1"/>
    <row r="2" spans="2:12">
      <c r="B2" s="114" t="s">
        <v>133</v>
      </c>
    </row>
    <row r="3" spans="2:12">
      <c r="B3" s="113" t="s">
        <v>134</v>
      </c>
      <c r="C3" s="119"/>
      <c r="D3" s="119"/>
      <c r="E3" s="119"/>
      <c r="F3" s="119"/>
      <c r="G3" s="119"/>
      <c r="H3" s="119"/>
      <c r="I3" s="119"/>
      <c r="J3" s="119"/>
      <c r="K3" s="119"/>
      <c r="L3" s="137" t="s">
        <v>290</v>
      </c>
    </row>
    <row r="4" spans="2:12" ht="15.95" customHeight="1">
      <c r="B4" s="115" t="s">
        <v>41</v>
      </c>
      <c r="C4" s="120" t="s">
        <v>135</v>
      </c>
      <c r="D4" s="124"/>
      <c r="E4" s="127" t="s">
        <v>137</v>
      </c>
      <c r="F4" s="115" t="s">
        <v>138</v>
      </c>
      <c r="G4" s="115" t="s">
        <v>130</v>
      </c>
      <c r="H4" s="115" t="s">
        <v>140</v>
      </c>
      <c r="I4" s="120" t="s">
        <v>141</v>
      </c>
      <c r="J4" s="134"/>
      <c r="K4" s="136"/>
      <c r="L4" s="115" t="s">
        <v>142</v>
      </c>
    </row>
    <row r="5" spans="2:12" ht="15.95" customHeight="1">
      <c r="B5" s="116"/>
      <c r="C5" s="121"/>
      <c r="D5" s="125" t="s">
        <v>144</v>
      </c>
      <c r="E5" s="128"/>
      <c r="F5" s="121"/>
      <c r="G5" s="121"/>
      <c r="H5" s="121"/>
      <c r="I5" s="133"/>
      <c r="J5" s="135" t="s">
        <v>145</v>
      </c>
      <c r="K5" s="135" t="s">
        <v>77</v>
      </c>
      <c r="L5" s="121"/>
    </row>
    <row r="6" spans="2:12" ht="24.95" customHeight="1">
      <c r="B6" s="117" t="s">
        <v>148</v>
      </c>
      <c r="C6" s="122"/>
      <c r="D6" s="126"/>
      <c r="E6" s="129"/>
      <c r="F6" s="131"/>
      <c r="G6" s="131"/>
      <c r="H6" s="131"/>
      <c r="I6" s="131"/>
      <c r="J6" s="131"/>
      <c r="K6" s="131"/>
      <c r="L6" s="131"/>
    </row>
    <row r="7" spans="2:12" ht="24.95" customHeight="1">
      <c r="B7" s="117" t="s">
        <v>149</v>
      </c>
      <c r="C7" s="122">
        <v>4763009</v>
      </c>
      <c r="D7" s="126">
        <v>718092</v>
      </c>
      <c r="E7" s="129">
        <v>4202011</v>
      </c>
      <c r="F7" s="131"/>
      <c r="G7" s="131">
        <v>560236</v>
      </c>
      <c r="H7" s="131">
        <v>384</v>
      </c>
      <c r="I7" s="131"/>
      <c r="J7" s="131"/>
      <c r="K7" s="131"/>
      <c r="L7" s="131">
        <v>378</v>
      </c>
    </row>
    <row r="8" spans="2:12" ht="24.95" customHeight="1">
      <c r="B8" s="117" t="s">
        <v>151</v>
      </c>
      <c r="C8" s="122">
        <v>560746</v>
      </c>
      <c r="D8" s="126">
        <v>107115</v>
      </c>
      <c r="E8" s="130">
        <v>518340</v>
      </c>
      <c r="F8" s="132">
        <v>41215</v>
      </c>
      <c r="G8" s="131"/>
      <c r="H8" s="131">
        <v>1191</v>
      </c>
      <c r="I8" s="131"/>
      <c r="J8" s="131"/>
      <c r="K8" s="131"/>
      <c r="L8" s="131"/>
    </row>
    <row r="9" spans="2:12" ht="24.95" customHeight="1">
      <c r="B9" s="117" t="s">
        <v>153</v>
      </c>
      <c r="C9" s="122">
        <v>553376</v>
      </c>
      <c r="D9" s="126">
        <v>54567</v>
      </c>
      <c r="E9" s="130">
        <v>553376</v>
      </c>
      <c r="F9" s="132"/>
      <c r="G9" s="131"/>
      <c r="H9" s="131"/>
      <c r="I9" s="131"/>
      <c r="J9" s="131"/>
      <c r="K9" s="131"/>
      <c r="L9" s="131"/>
    </row>
    <row r="10" spans="2:12" ht="24.95" customHeight="1">
      <c r="B10" s="117" t="s">
        <v>154</v>
      </c>
      <c r="C10" s="122">
        <v>1665891</v>
      </c>
      <c r="D10" s="126">
        <v>171877</v>
      </c>
      <c r="E10" s="130">
        <v>1211635</v>
      </c>
      <c r="F10" s="132">
        <v>74200</v>
      </c>
      <c r="G10" s="131">
        <v>24034</v>
      </c>
      <c r="H10" s="131">
        <v>302297</v>
      </c>
      <c r="I10" s="131"/>
      <c r="J10" s="131"/>
      <c r="K10" s="131"/>
      <c r="L10" s="131">
        <v>53725</v>
      </c>
    </row>
    <row r="11" spans="2:12" ht="24.95" customHeight="1">
      <c r="B11" s="117" t="s">
        <v>156</v>
      </c>
      <c r="C11" s="122">
        <v>10621589</v>
      </c>
      <c r="D11" s="126">
        <v>1123214</v>
      </c>
      <c r="E11" s="129">
        <v>91550</v>
      </c>
      <c r="F11" s="131">
        <v>427657</v>
      </c>
      <c r="G11" s="131">
        <v>7869042</v>
      </c>
      <c r="H11" s="131">
        <v>1732246</v>
      </c>
      <c r="I11" s="131"/>
      <c r="J11" s="131"/>
      <c r="K11" s="131"/>
      <c r="L11" s="131">
        <v>501094</v>
      </c>
    </row>
    <row r="12" spans="2:12" ht="24.95" customHeight="1">
      <c r="B12" s="117" t="s">
        <v>157</v>
      </c>
      <c r="C12" s="122">
        <v>5624362</v>
      </c>
      <c r="D12" s="126">
        <v>237047</v>
      </c>
      <c r="E12" s="129">
        <v>5068230</v>
      </c>
      <c r="F12" s="131">
        <v>73293</v>
      </c>
      <c r="G12" s="131">
        <v>289805</v>
      </c>
      <c r="H12" s="131">
        <v>71519</v>
      </c>
      <c r="I12" s="131"/>
      <c r="J12" s="131"/>
      <c r="K12" s="131"/>
      <c r="L12" s="131">
        <v>121515</v>
      </c>
    </row>
    <row r="13" spans="2:12" ht="24.95" customHeight="1">
      <c r="B13" s="117" t="s">
        <v>160</v>
      </c>
      <c r="C13" s="122"/>
      <c r="D13" s="126"/>
      <c r="E13" s="129"/>
      <c r="F13" s="131"/>
      <c r="G13" s="131"/>
      <c r="H13" s="131"/>
      <c r="I13" s="131"/>
      <c r="J13" s="131"/>
      <c r="K13" s="131"/>
      <c r="L13" s="131"/>
    </row>
    <row r="14" spans="2:12" ht="24.95" customHeight="1">
      <c r="B14" s="117" t="s">
        <v>161</v>
      </c>
      <c r="C14" s="122">
        <v>10720870</v>
      </c>
      <c r="D14" s="126">
        <v>894525</v>
      </c>
      <c r="E14" s="129">
        <v>9048501</v>
      </c>
      <c r="F14" s="131">
        <v>1022586</v>
      </c>
      <c r="G14" s="131">
        <v>272361</v>
      </c>
      <c r="H14" s="131">
        <v>377422</v>
      </c>
      <c r="I14" s="131"/>
      <c r="J14" s="131"/>
      <c r="K14" s="131"/>
      <c r="L14" s="131"/>
    </row>
    <row r="15" spans="2:12" ht="24.95" customHeight="1">
      <c r="B15" s="117" t="s">
        <v>163</v>
      </c>
      <c r="C15" s="122">
        <v>118167</v>
      </c>
      <c r="D15" s="126">
        <v>30688</v>
      </c>
      <c r="E15" s="129">
        <v>118167</v>
      </c>
      <c r="F15" s="131"/>
      <c r="G15" s="131"/>
      <c r="H15" s="131"/>
      <c r="I15" s="131"/>
      <c r="J15" s="131"/>
      <c r="K15" s="131"/>
      <c r="L15" s="131"/>
    </row>
    <row r="16" spans="2:12" ht="24.95" customHeight="1">
      <c r="B16" s="117" t="s">
        <v>106</v>
      </c>
      <c r="C16" s="122"/>
      <c r="D16" s="126"/>
      <c r="E16" s="129"/>
      <c r="F16" s="131"/>
      <c r="G16" s="131"/>
      <c r="H16" s="131"/>
      <c r="I16" s="131"/>
      <c r="J16" s="131"/>
      <c r="K16" s="131"/>
      <c r="L16" s="131"/>
    </row>
    <row r="17" spans="2:12" ht="24.95" customHeight="1">
      <c r="B17" s="117" t="s">
        <v>66</v>
      </c>
      <c r="C17" s="122">
        <v>561103</v>
      </c>
      <c r="D17" s="126">
        <v>32580</v>
      </c>
      <c r="E17" s="129"/>
      <c r="F17" s="131">
        <v>561103</v>
      </c>
      <c r="G17" s="131"/>
      <c r="H17" s="131"/>
      <c r="I17" s="131"/>
      <c r="J17" s="131"/>
      <c r="K17" s="131"/>
      <c r="L17" s="131"/>
    </row>
    <row r="18" spans="2:12" ht="24.95" customHeight="1">
      <c r="B18" s="118" t="s">
        <v>16</v>
      </c>
      <c r="C18" s="123">
        <f t="shared" ref="C18:H18" si="0">SUM(C7:C17)</f>
        <v>35189113</v>
      </c>
      <c r="D18" s="126">
        <f t="shared" si="0"/>
        <v>3369705</v>
      </c>
      <c r="E18" s="129">
        <f t="shared" si="0"/>
        <v>20811810</v>
      </c>
      <c r="F18" s="131">
        <f t="shared" si="0"/>
        <v>2200054</v>
      </c>
      <c r="G18" s="131">
        <f t="shared" si="0"/>
        <v>9015478</v>
      </c>
      <c r="H18" s="131">
        <f t="shared" si="0"/>
        <v>2485059</v>
      </c>
      <c r="I18" s="131"/>
      <c r="J18" s="131"/>
      <c r="K18" s="131"/>
      <c r="L18" s="131">
        <f>SUM(L7:L17)</f>
        <v>676712</v>
      </c>
    </row>
    <row r="19" spans="2:12" ht="3.75" customHeight="1"/>
    <row r="20" spans="2:12" ht="12" customHeight="1"/>
    <row r="22" spans="2:12">
      <c r="D22" s="58"/>
    </row>
  </sheetData>
  <mergeCells count="8">
    <mergeCell ref="B4:B5"/>
    <mergeCell ref="C4:C5"/>
    <mergeCell ref="E4:E5"/>
    <mergeCell ref="F4:F5"/>
    <mergeCell ref="G4:G5"/>
    <mergeCell ref="H4:H5"/>
    <mergeCell ref="I4:I5"/>
    <mergeCell ref="L4:L5"/>
  </mergeCells>
  <phoneticPr fontId="4"/>
  <printOptions horizontalCentered="1"/>
  <pageMargins left="0.59055118110236227" right="0.59055118110236227" top="0.35433070866141736" bottom="0.15748031496062992" header="0.31496062992125984" footer="0.31496062992125984"/>
  <pageSetup paperSize="9" scale="85" fitToWidth="1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9"/>
  <sheetViews>
    <sheetView view="pageBreakPreview" zoomScale="90" zoomScaleNormal="80" zoomScaleSheetLayoutView="90" workbookViewId="0"/>
  </sheetViews>
  <sheetFormatPr defaultRowHeight="13.5"/>
  <cols>
    <col min="1" max="1" width="5.875" style="138" customWidth="1"/>
    <col min="2" max="2" width="20.625" style="138" customWidth="1"/>
    <col min="3" max="11" width="11.625" style="138" customWidth="1"/>
    <col min="12" max="12" width="0.875" style="138" customWidth="1"/>
    <col min="13" max="13" width="13.625" style="138" customWidth="1"/>
  </cols>
  <sheetData>
    <row r="1" spans="1:12" s="138" customFormat="1" ht="46.5" customHeight="1"/>
    <row r="2" spans="1:12" s="138" customFormat="1" ht="19.5" customHeight="1">
      <c r="B2" s="140" t="s">
        <v>99</v>
      </c>
      <c r="C2" s="146"/>
      <c r="D2" s="146"/>
      <c r="E2" s="146"/>
      <c r="F2" s="146"/>
      <c r="G2" s="146"/>
      <c r="H2" s="146"/>
      <c r="I2" s="146"/>
      <c r="J2" s="160" t="s">
        <v>290</v>
      </c>
      <c r="K2" s="146"/>
      <c r="L2" s="146"/>
    </row>
    <row r="3" spans="1:12" s="138" customFormat="1" ht="27" customHeight="1">
      <c r="B3" s="141" t="s">
        <v>135</v>
      </c>
      <c r="C3" s="147" t="s">
        <v>164</v>
      </c>
      <c r="D3" s="153" t="s">
        <v>126</v>
      </c>
      <c r="E3" s="153" t="s">
        <v>143</v>
      </c>
      <c r="F3" s="153" t="s">
        <v>165</v>
      </c>
      <c r="G3" s="153" t="s">
        <v>108</v>
      </c>
      <c r="H3" s="153" t="s">
        <v>168</v>
      </c>
      <c r="I3" s="153" t="s">
        <v>103</v>
      </c>
      <c r="J3" s="153" t="s">
        <v>169</v>
      </c>
      <c r="K3" s="165"/>
    </row>
    <row r="4" spans="1:12" s="138" customFormat="1" ht="18" customHeight="1">
      <c r="B4" s="142"/>
      <c r="C4" s="148"/>
      <c r="D4" s="154"/>
      <c r="E4" s="154"/>
      <c r="F4" s="154"/>
      <c r="G4" s="154"/>
      <c r="H4" s="154"/>
      <c r="I4" s="154"/>
      <c r="J4" s="154"/>
      <c r="K4" s="166"/>
    </row>
    <row r="5" spans="1:12" s="138" customFormat="1" ht="30" customHeight="1">
      <c r="A5" s="139"/>
      <c r="B5" s="143">
        <v>35189113</v>
      </c>
      <c r="C5" s="149">
        <v>31959998646</v>
      </c>
      <c r="D5" s="155">
        <v>2962679797</v>
      </c>
      <c r="E5" s="155">
        <v>236133321</v>
      </c>
      <c r="F5" s="155">
        <v>15160547</v>
      </c>
      <c r="G5" s="155">
        <v>15038015</v>
      </c>
      <c r="H5" s="155">
        <v>0</v>
      </c>
      <c r="I5" s="155">
        <v>102103</v>
      </c>
      <c r="J5" s="164" t="s">
        <v>332</v>
      </c>
      <c r="K5" s="167"/>
    </row>
    <row r="6" spans="1:12" s="138" customFormat="1"/>
    <row r="7" spans="1:12" s="138" customFormat="1"/>
    <row r="8" spans="1:12" s="138" customFormat="1" ht="19.5" customHeight="1">
      <c r="B8" s="140" t="s">
        <v>173</v>
      </c>
      <c r="C8" s="146"/>
      <c r="D8" s="146"/>
      <c r="E8" s="146"/>
      <c r="F8" s="146"/>
      <c r="G8" s="146"/>
      <c r="H8" s="146"/>
      <c r="I8" s="146"/>
      <c r="J8" s="146"/>
      <c r="K8" s="160" t="s">
        <v>112</v>
      </c>
    </row>
    <row r="9" spans="1:12" s="138" customFormat="1">
      <c r="B9" s="141" t="s">
        <v>135</v>
      </c>
      <c r="C9" s="147" t="s">
        <v>175</v>
      </c>
      <c r="D9" s="153" t="s">
        <v>177</v>
      </c>
      <c r="E9" s="153" t="s">
        <v>178</v>
      </c>
      <c r="F9" s="153" t="s">
        <v>150</v>
      </c>
      <c r="G9" s="153" t="s">
        <v>152</v>
      </c>
      <c r="H9" s="153" t="s">
        <v>35</v>
      </c>
      <c r="I9" s="153" t="s">
        <v>179</v>
      </c>
      <c r="J9" s="153" t="s">
        <v>181</v>
      </c>
      <c r="K9" s="153" t="s">
        <v>185</v>
      </c>
    </row>
    <row r="10" spans="1:12" s="138" customFormat="1">
      <c r="B10" s="142"/>
      <c r="C10" s="148"/>
      <c r="D10" s="154"/>
      <c r="E10" s="154"/>
      <c r="F10" s="154"/>
      <c r="G10" s="154"/>
      <c r="H10" s="154"/>
      <c r="I10" s="154"/>
      <c r="J10" s="154"/>
      <c r="K10" s="154"/>
    </row>
    <row r="11" spans="1:12" s="138" customFormat="1" ht="34.15" customHeight="1">
      <c r="B11" s="144">
        <v>35189113</v>
      </c>
      <c r="C11" s="149">
        <v>3369704784</v>
      </c>
      <c r="D11" s="155">
        <v>3444338793</v>
      </c>
      <c r="E11" s="155">
        <v>3519710238</v>
      </c>
      <c r="F11" s="155">
        <v>3232383323</v>
      </c>
      <c r="G11" s="155">
        <v>2924795056</v>
      </c>
      <c r="H11" s="159">
        <v>10825056</v>
      </c>
      <c r="I11" s="155">
        <v>5626309910</v>
      </c>
      <c r="J11" s="155">
        <v>2210045219</v>
      </c>
      <c r="K11" s="155">
        <v>36769628</v>
      </c>
    </row>
    <row r="12" spans="1:12" s="138" customFormat="1"/>
    <row r="13" spans="1:12" s="138" customFormat="1"/>
    <row r="14" spans="1:12" s="138" customFormat="1" ht="19.5" customHeight="1">
      <c r="B14" s="140" t="s">
        <v>186</v>
      </c>
      <c r="E14" s="146"/>
      <c r="F14" s="146"/>
      <c r="G14" s="146"/>
      <c r="H14" s="160" t="s">
        <v>296</v>
      </c>
    </row>
    <row r="15" spans="1:12" s="138" customFormat="1" ht="13.15" customHeight="1">
      <c r="B15" s="141" t="s">
        <v>89</v>
      </c>
      <c r="C15" s="150" t="s">
        <v>187</v>
      </c>
      <c r="D15" s="156"/>
      <c r="E15" s="156"/>
      <c r="F15" s="156"/>
      <c r="G15" s="156"/>
      <c r="H15" s="161"/>
    </row>
    <row r="16" spans="1:12" s="138" customFormat="1" ht="20.25" customHeight="1">
      <c r="B16" s="142"/>
      <c r="C16" s="151"/>
      <c r="D16" s="157"/>
      <c r="E16" s="157"/>
      <c r="F16" s="157"/>
      <c r="G16" s="157"/>
      <c r="H16" s="162"/>
    </row>
    <row r="17" spans="2:8" s="138" customFormat="1" ht="32.450000000000003" customHeight="1">
      <c r="B17" s="145"/>
      <c r="C17" s="152"/>
      <c r="D17" s="158"/>
      <c r="E17" s="158"/>
      <c r="F17" s="158"/>
      <c r="G17" s="158"/>
      <c r="H17" s="163"/>
    </row>
    <row r="18" spans="2:8" s="138" customFormat="1" ht="9.75" customHeight="1"/>
    <row r="19" spans="2:8" s="138" customFormat="1"/>
  </sheetData>
  <mergeCells count="23">
    <mergeCell ref="C17:H17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B15:B16"/>
    <mergeCell ref="C15:H16"/>
  </mergeCells>
  <phoneticPr fontId="4"/>
  <printOptions horizontalCentered="1"/>
  <pageMargins left="0.59055118110236227" right="0.59055118110236227" top="0.27559055118110237" bottom="0.19685039370078741" header="0.59055118110236227" footer="0.39370078740157483"/>
  <pageSetup paperSize="9" scale="69" fitToWidth="1" fitToHeight="0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J14"/>
  <sheetViews>
    <sheetView view="pageBreakPreview" zoomScale="90" zoomScaleSheetLayoutView="90" workbookViewId="0"/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10" ht="49.5" customHeight="1"/>
    <row r="2" spans="2:10" ht="15.75" customHeight="1">
      <c r="B2" s="168" t="s">
        <v>188</v>
      </c>
      <c r="G2" s="170" t="s">
        <v>290</v>
      </c>
    </row>
    <row r="3" spans="2:10" s="47" customFormat="1" ht="23.1" customHeight="1">
      <c r="B3" s="78" t="s">
        <v>36</v>
      </c>
      <c r="C3" s="78" t="s">
        <v>190</v>
      </c>
      <c r="D3" s="78" t="s">
        <v>192</v>
      </c>
      <c r="E3" s="89" t="s">
        <v>193</v>
      </c>
      <c r="F3" s="106"/>
      <c r="G3" s="78" t="s">
        <v>194</v>
      </c>
    </row>
    <row r="4" spans="2:10" s="47" customFormat="1" ht="23.1" customHeight="1">
      <c r="B4" s="79"/>
      <c r="C4" s="79"/>
      <c r="D4" s="79"/>
      <c r="E4" s="67" t="s">
        <v>195</v>
      </c>
      <c r="F4" s="67" t="s">
        <v>5</v>
      </c>
      <c r="G4" s="79"/>
    </row>
    <row r="5" spans="2:10" s="47" customFormat="1" ht="27" customHeight="1">
      <c r="B5" s="81" t="s">
        <v>282</v>
      </c>
      <c r="C5" s="65">
        <v>17077</v>
      </c>
      <c r="D5" s="65">
        <v>15395</v>
      </c>
      <c r="E5" s="65">
        <f>16437+104</f>
        <v>16541</v>
      </c>
      <c r="F5" s="65"/>
      <c r="G5" s="65">
        <f t="shared" ref="G5:G10" si="0">C5+D5-E5-F5</f>
        <v>15931</v>
      </c>
      <c r="J5" s="76"/>
    </row>
    <row r="6" spans="2:10" s="47" customFormat="1" ht="27" customHeight="1">
      <c r="B6" s="81" t="s">
        <v>283</v>
      </c>
      <c r="C6" s="65">
        <v>5981</v>
      </c>
      <c r="D6" s="65">
        <v>772</v>
      </c>
      <c r="E6" s="65">
        <f>610+291</f>
        <v>901</v>
      </c>
      <c r="F6" s="65"/>
      <c r="G6" s="65">
        <f t="shared" si="0"/>
        <v>5852</v>
      </c>
      <c r="J6" s="76"/>
    </row>
    <row r="7" spans="2:10" s="47" customFormat="1" ht="27" customHeight="1">
      <c r="B7" s="81" t="s">
        <v>284</v>
      </c>
      <c r="C7" s="65">
        <v>46000</v>
      </c>
      <c r="D7" s="65"/>
      <c r="E7" s="65"/>
      <c r="F7" s="65"/>
      <c r="G7" s="65">
        <f t="shared" si="0"/>
        <v>46000</v>
      </c>
      <c r="J7" s="76"/>
    </row>
    <row r="8" spans="2:10" s="47" customFormat="1" ht="27" customHeight="1">
      <c r="B8" s="81" t="s">
        <v>285</v>
      </c>
      <c r="C8" s="65">
        <v>5119405</v>
      </c>
      <c r="D8" s="65">
        <v>357720</v>
      </c>
      <c r="E8" s="65">
        <v>543244</v>
      </c>
      <c r="F8" s="65"/>
      <c r="G8" s="65">
        <f t="shared" si="0"/>
        <v>4933881</v>
      </c>
      <c r="J8" s="76"/>
    </row>
    <row r="9" spans="2:10" s="47" customFormat="1" ht="27" customHeight="1">
      <c r="B9" s="81" t="s">
        <v>286</v>
      </c>
      <c r="C9" s="65">
        <v>0</v>
      </c>
      <c r="D9" s="65"/>
      <c r="E9" s="65">
        <v>0</v>
      </c>
      <c r="F9" s="65"/>
      <c r="G9" s="65">
        <f t="shared" si="0"/>
        <v>0</v>
      </c>
      <c r="J9" s="76"/>
    </row>
    <row r="10" spans="2:10" s="47" customFormat="1" ht="27" customHeight="1">
      <c r="B10" s="81" t="s">
        <v>287</v>
      </c>
      <c r="C10" s="65">
        <v>352995</v>
      </c>
      <c r="D10" s="65">
        <v>344677</v>
      </c>
      <c r="E10" s="65">
        <v>352995</v>
      </c>
      <c r="F10" s="65"/>
      <c r="G10" s="65">
        <f t="shared" si="0"/>
        <v>344677</v>
      </c>
      <c r="J10" s="76"/>
    </row>
    <row r="11" spans="2:10" s="47" customFormat="1" ht="29.1" customHeight="1">
      <c r="B11" s="61" t="s">
        <v>16</v>
      </c>
      <c r="C11" s="65">
        <f>SUM(C5:C10)</f>
        <v>5541458</v>
      </c>
      <c r="D11" s="65">
        <f>SUM(D5:D10)</f>
        <v>718564</v>
      </c>
      <c r="E11" s="65">
        <f>SUM(E5:E10)</f>
        <v>913681</v>
      </c>
      <c r="F11" s="65"/>
      <c r="G11" s="65">
        <f>SUM(G5:G10)</f>
        <v>5346341</v>
      </c>
      <c r="J11" s="76"/>
    </row>
    <row r="12" spans="2:10" ht="5.25" customHeight="1"/>
    <row r="13" spans="2:10">
      <c r="C13" s="59"/>
      <c r="D13" s="59"/>
      <c r="E13" s="59"/>
      <c r="F13" s="59"/>
      <c r="G13" s="59"/>
    </row>
    <row r="14" spans="2:10">
      <c r="C14" s="169"/>
      <c r="D14" s="169"/>
      <c r="E14" s="169"/>
      <c r="F14" s="169"/>
      <c r="G14" s="169"/>
    </row>
  </sheetData>
  <mergeCells count="5">
    <mergeCell ref="E3:F3"/>
    <mergeCell ref="B3:B4"/>
    <mergeCell ref="C3:C4"/>
    <mergeCell ref="D3:D4"/>
    <mergeCell ref="G3:G4"/>
  </mergeCells>
  <phoneticPr fontId="4"/>
  <printOptions horizontalCentered="1"/>
  <pageMargins left="0.59055118110236227" right="0.59055118110236227" top="0.35433070866141736" bottom="0.35433070866141736" header="0.31496062992125984" footer="0.31496062992125984"/>
  <pageSetup paperSize="9" scale="87" fitToWidth="1" fitToHeight="0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J42"/>
  <sheetViews>
    <sheetView view="pageBreakPreview" zoomScaleSheetLayoutView="100" workbookViewId="0"/>
  </sheetViews>
  <sheetFormatPr defaultRowHeight="13.5"/>
  <cols>
    <col min="1" max="1" width="3.625" customWidth="1"/>
    <col min="2" max="3" width="14.625" customWidth="1"/>
    <col min="4" max="4" width="35" bestFit="1" customWidth="1"/>
    <col min="5" max="5" width="16.125" customWidth="1"/>
    <col min="6" max="6" width="18.625" customWidth="1"/>
    <col min="7" max="7" width="3.625" customWidth="1"/>
    <col min="8" max="8" width="14.5" customWidth="1"/>
    <col min="9" max="10" width="6.75" customWidth="1"/>
    <col min="11" max="11" width="1" customWidth="1"/>
    <col min="12" max="12" width="1.5" customWidth="1"/>
    <col min="13" max="14" width="12.875" bestFit="1" customWidth="1"/>
  </cols>
  <sheetData>
    <row r="1" spans="2:10" ht="18.75" customHeight="1"/>
    <row r="2" spans="2:10">
      <c r="B2" s="12" t="s">
        <v>196</v>
      </c>
      <c r="J2" s="214"/>
    </row>
    <row r="3" spans="2:10">
      <c r="B3" s="12" t="s">
        <v>22</v>
      </c>
      <c r="C3" s="181"/>
      <c r="D3" s="181"/>
      <c r="I3" s="211" t="s">
        <v>42</v>
      </c>
      <c r="J3" s="211"/>
    </row>
    <row r="4" spans="2:10" ht="24.95" customHeight="1">
      <c r="B4" s="171" t="s">
        <v>36</v>
      </c>
      <c r="C4" s="171"/>
      <c r="D4" s="171" t="s">
        <v>197</v>
      </c>
      <c r="E4" s="171" t="s">
        <v>198</v>
      </c>
      <c r="F4" s="171"/>
      <c r="G4" s="207" t="s">
        <v>6</v>
      </c>
      <c r="H4" s="171"/>
      <c r="I4" s="171" t="s">
        <v>199</v>
      </c>
      <c r="J4" s="171"/>
    </row>
    <row r="5" spans="2:10" ht="24.95" customHeight="1">
      <c r="B5" s="172" t="s">
        <v>200</v>
      </c>
      <c r="C5" s="182"/>
      <c r="D5" s="189" t="s">
        <v>275</v>
      </c>
      <c r="E5" s="195" t="s">
        <v>76</v>
      </c>
      <c r="F5" s="201"/>
      <c r="G5" s="208"/>
      <c r="H5" s="209">
        <v>204899</v>
      </c>
      <c r="I5" s="208"/>
      <c r="J5" s="215"/>
    </row>
    <row r="6" spans="2:10" ht="24.95" customHeight="1">
      <c r="B6" s="173"/>
      <c r="C6" s="183"/>
      <c r="D6" s="190" t="s">
        <v>158</v>
      </c>
      <c r="E6" s="196" t="s">
        <v>176</v>
      </c>
      <c r="F6" s="202"/>
      <c r="G6" s="208"/>
      <c r="H6" s="209">
        <v>109762</v>
      </c>
      <c r="I6" s="208"/>
      <c r="J6" s="215"/>
    </row>
    <row r="7" spans="2:10" ht="24.95" customHeight="1">
      <c r="B7" s="173"/>
      <c r="C7" s="183"/>
      <c r="D7" s="62" t="s">
        <v>326</v>
      </c>
      <c r="E7" s="197" t="s">
        <v>123</v>
      </c>
      <c r="F7" s="203"/>
      <c r="G7" s="208"/>
      <c r="H7" s="209">
        <v>97108</v>
      </c>
      <c r="I7" s="208"/>
      <c r="J7" s="215"/>
    </row>
    <row r="8" spans="2:10" ht="24.95" customHeight="1">
      <c r="B8" s="173"/>
      <c r="C8" s="183"/>
      <c r="D8" s="190" t="s">
        <v>319</v>
      </c>
      <c r="E8" s="196" t="s">
        <v>302</v>
      </c>
      <c r="F8" s="202"/>
      <c r="G8" s="208"/>
      <c r="H8" s="209">
        <v>33600</v>
      </c>
      <c r="I8" s="208"/>
      <c r="J8" s="215"/>
    </row>
    <row r="9" spans="2:10" ht="24.95" customHeight="1">
      <c r="B9" s="173"/>
      <c r="C9" s="183"/>
      <c r="D9" s="191" t="s">
        <v>293</v>
      </c>
      <c r="E9" s="197" t="s">
        <v>76</v>
      </c>
      <c r="F9" s="203"/>
      <c r="G9" s="208"/>
      <c r="H9" s="209">
        <v>25584</v>
      </c>
      <c r="I9" s="208"/>
      <c r="J9" s="215"/>
    </row>
    <row r="10" spans="2:10" ht="24.95" customHeight="1">
      <c r="B10" s="173"/>
      <c r="C10" s="183"/>
      <c r="D10" s="191" t="s">
        <v>45</v>
      </c>
      <c r="E10" s="197" t="s">
        <v>327</v>
      </c>
      <c r="F10" s="203"/>
      <c r="G10" s="208"/>
      <c r="H10" s="209">
        <v>22937</v>
      </c>
      <c r="I10" s="208"/>
      <c r="J10" s="215"/>
    </row>
    <row r="11" spans="2:10" ht="24.95" customHeight="1">
      <c r="B11" s="173"/>
      <c r="C11" s="183"/>
      <c r="D11" s="190" t="s">
        <v>243</v>
      </c>
      <c r="E11" s="196" t="s">
        <v>320</v>
      </c>
      <c r="F11" s="202"/>
      <c r="G11" s="208"/>
      <c r="H11" s="209">
        <v>15000</v>
      </c>
      <c r="I11" s="208"/>
      <c r="J11" s="215"/>
    </row>
    <row r="12" spans="2:10" ht="24.95" customHeight="1">
      <c r="B12" s="173"/>
      <c r="C12" s="183"/>
      <c r="D12" s="192" t="s">
        <v>321</v>
      </c>
      <c r="E12" s="196" t="s">
        <v>322</v>
      </c>
      <c r="F12" s="202"/>
      <c r="G12" s="208"/>
      <c r="H12" s="209">
        <v>14174</v>
      </c>
      <c r="I12" s="208"/>
      <c r="J12" s="215"/>
    </row>
    <row r="13" spans="2:10" ht="24.95" customHeight="1">
      <c r="B13" s="173"/>
      <c r="C13" s="183"/>
      <c r="D13" s="191" t="s">
        <v>5</v>
      </c>
      <c r="E13" s="195"/>
      <c r="F13" s="201"/>
      <c r="G13" s="208"/>
      <c r="H13" s="209">
        <v>27337</v>
      </c>
      <c r="I13" s="208"/>
      <c r="J13" s="215"/>
    </row>
    <row r="14" spans="2:10" ht="24.95" customHeight="1">
      <c r="B14" s="174"/>
      <c r="C14" s="184"/>
      <c r="D14" s="89" t="s">
        <v>201</v>
      </c>
      <c r="E14" s="198"/>
      <c r="F14" s="204"/>
      <c r="G14" s="199"/>
      <c r="H14" s="210">
        <f>SUM(H5:H13)</f>
        <v>550401</v>
      </c>
      <c r="I14" s="212"/>
      <c r="J14" s="216"/>
    </row>
    <row r="15" spans="2:10" ht="24.95" customHeight="1">
      <c r="B15" s="175" t="s">
        <v>13</v>
      </c>
      <c r="C15" s="185"/>
      <c r="D15" s="62" t="s">
        <v>15</v>
      </c>
      <c r="E15" s="195" t="s">
        <v>292</v>
      </c>
      <c r="F15" s="201"/>
      <c r="G15" s="208"/>
      <c r="H15" s="209">
        <v>653844</v>
      </c>
      <c r="I15" s="213"/>
      <c r="J15" s="217"/>
    </row>
    <row r="16" spans="2:10" ht="24.95" customHeight="1">
      <c r="B16" s="176"/>
      <c r="C16" s="186"/>
      <c r="D16" s="62" t="s">
        <v>306</v>
      </c>
      <c r="E16" s="195" t="s">
        <v>291</v>
      </c>
      <c r="F16" s="201"/>
      <c r="G16" s="208"/>
      <c r="H16" s="209">
        <v>506651</v>
      </c>
      <c r="I16" s="213"/>
      <c r="J16" s="217"/>
    </row>
    <row r="17" spans="2:10" ht="24.75" customHeight="1">
      <c r="B17" s="176"/>
      <c r="C17" s="186"/>
      <c r="D17" s="62" t="s">
        <v>79</v>
      </c>
      <c r="E17" s="195" t="s">
        <v>244</v>
      </c>
      <c r="F17" s="201"/>
      <c r="G17" s="208"/>
      <c r="H17" s="209">
        <v>346573</v>
      </c>
      <c r="I17" s="213"/>
      <c r="J17" s="217"/>
    </row>
    <row r="18" spans="2:10" ht="24.75" customHeight="1">
      <c r="B18" s="176"/>
      <c r="C18" s="186"/>
      <c r="D18" s="62" t="s">
        <v>304</v>
      </c>
      <c r="E18" s="197" t="s">
        <v>305</v>
      </c>
      <c r="F18" s="203"/>
      <c r="G18" s="208"/>
      <c r="H18" s="209">
        <v>217807</v>
      </c>
      <c r="I18" s="213"/>
      <c r="J18" s="217"/>
    </row>
    <row r="19" spans="2:10" ht="24.95" customHeight="1">
      <c r="B19" s="176"/>
      <c r="C19" s="186"/>
      <c r="D19" s="62" t="s">
        <v>299</v>
      </c>
      <c r="E19" s="195" t="s">
        <v>307</v>
      </c>
      <c r="F19" s="201"/>
      <c r="G19" s="208"/>
      <c r="H19" s="209">
        <v>54733</v>
      </c>
      <c r="I19" s="213"/>
      <c r="J19" s="217"/>
    </row>
    <row r="20" spans="2:10" ht="24.95" customHeight="1">
      <c r="B20" s="176"/>
      <c r="C20" s="186"/>
      <c r="D20" s="62" t="s">
        <v>308</v>
      </c>
      <c r="E20" s="195" t="s">
        <v>309</v>
      </c>
      <c r="F20" s="201"/>
      <c r="G20" s="208"/>
      <c r="H20" s="209">
        <v>46476</v>
      </c>
      <c r="I20" s="213"/>
      <c r="J20" s="217"/>
    </row>
    <row r="21" spans="2:10" ht="24.95" customHeight="1">
      <c r="B21" s="176"/>
      <c r="C21" s="186"/>
      <c r="D21" s="62" t="s">
        <v>308</v>
      </c>
      <c r="E21" s="195" t="s">
        <v>310</v>
      </c>
      <c r="F21" s="201"/>
      <c r="G21" s="208"/>
      <c r="H21" s="209">
        <v>41385</v>
      </c>
      <c r="I21" s="213"/>
      <c r="J21" s="217"/>
    </row>
    <row r="22" spans="2:10" ht="24.95" customHeight="1">
      <c r="B22" s="176"/>
      <c r="C22" s="186"/>
      <c r="D22" s="62" t="s">
        <v>325</v>
      </c>
      <c r="E22" s="197" t="s">
        <v>215</v>
      </c>
      <c r="F22" s="203"/>
      <c r="G22" s="208"/>
      <c r="H22" s="209">
        <v>38879</v>
      </c>
      <c r="I22" s="213"/>
      <c r="J22" s="217"/>
    </row>
    <row r="23" spans="2:10" ht="24.95" customHeight="1">
      <c r="B23" s="176"/>
      <c r="C23" s="186"/>
      <c r="D23" s="62" t="s">
        <v>323</v>
      </c>
      <c r="E23" s="195" t="s">
        <v>303</v>
      </c>
      <c r="F23" s="201"/>
      <c r="G23" s="208"/>
      <c r="H23" s="209">
        <v>34693</v>
      </c>
      <c r="I23" s="213"/>
      <c r="J23" s="217"/>
    </row>
    <row r="24" spans="2:10" ht="24.95" customHeight="1">
      <c r="B24" s="176"/>
      <c r="C24" s="186"/>
      <c r="D24" s="62" t="s">
        <v>32</v>
      </c>
      <c r="E24" s="195" t="s">
        <v>294</v>
      </c>
      <c r="F24" s="201"/>
      <c r="G24" s="208"/>
      <c r="H24" s="209">
        <v>30671</v>
      </c>
      <c r="I24" s="213"/>
      <c r="J24" s="217"/>
    </row>
    <row r="25" spans="2:10" ht="24.95" customHeight="1">
      <c r="B25" s="176"/>
      <c r="C25" s="186"/>
      <c r="D25" s="62" t="s">
        <v>32</v>
      </c>
      <c r="E25" s="197" t="s">
        <v>277</v>
      </c>
      <c r="F25" s="203"/>
      <c r="G25" s="208"/>
      <c r="H25" s="209">
        <v>29851</v>
      </c>
      <c r="I25" s="213"/>
      <c r="J25" s="217"/>
    </row>
    <row r="26" spans="2:10" ht="24.95" customHeight="1">
      <c r="B26" s="176"/>
      <c r="C26" s="186"/>
      <c r="D26" s="62" t="s">
        <v>308</v>
      </c>
      <c r="E26" s="195" t="s">
        <v>311</v>
      </c>
      <c r="F26" s="201"/>
      <c r="G26" s="208"/>
      <c r="H26" s="209">
        <v>23238</v>
      </c>
      <c r="I26" s="213"/>
      <c r="J26" s="217"/>
    </row>
    <row r="27" spans="2:10" ht="24.95" customHeight="1">
      <c r="B27" s="176"/>
      <c r="C27" s="186"/>
      <c r="D27" s="62" t="s">
        <v>312</v>
      </c>
      <c r="E27" s="195" t="s">
        <v>166</v>
      </c>
      <c r="F27" s="201"/>
      <c r="G27" s="208"/>
      <c r="H27" s="209">
        <v>20435</v>
      </c>
      <c r="I27" s="213"/>
      <c r="J27" s="217"/>
    </row>
    <row r="28" spans="2:10" ht="24.95" customHeight="1">
      <c r="B28" s="176"/>
      <c r="C28" s="186"/>
      <c r="D28" s="62" t="s">
        <v>314</v>
      </c>
      <c r="E28" s="195" t="s">
        <v>315</v>
      </c>
      <c r="F28" s="201"/>
      <c r="G28" s="208"/>
      <c r="H28" s="209">
        <v>20413</v>
      </c>
      <c r="I28" s="213"/>
      <c r="J28" s="217"/>
    </row>
    <row r="29" spans="2:10" ht="24.95" customHeight="1">
      <c r="B29" s="176"/>
      <c r="C29" s="186"/>
      <c r="D29" s="62" t="s">
        <v>3</v>
      </c>
      <c r="E29" s="195" t="s">
        <v>174</v>
      </c>
      <c r="F29" s="201"/>
      <c r="G29" s="208"/>
      <c r="H29" s="209">
        <v>18816</v>
      </c>
      <c r="I29" s="213"/>
      <c r="J29" s="217"/>
    </row>
    <row r="30" spans="2:10" ht="24.95" customHeight="1">
      <c r="B30" s="176"/>
      <c r="C30" s="186"/>
      <c r="D30" s="62" t="s">
        <v>328</v>
      </c>
      <c r="E30" s="197" t="s">
        <v>329</v>
      </c>
      <c r="F30" s="203"/>
      <c r="G30" s="208"/>
      <c r="H30" s="209">
        <v>17249</v>
      </c>
      <c r="I30" s="213"/>
      <c r="J30" s="217"/>
    </row>
    <row r="31" spans="2:10" ht="24.95" customHeight="1">
      <c r="B31" s="176"/>
      <c r="C31" s="186"/>
      <c r="D31" s="62" t="s">
        <v>105</v>
      </c>
      <c r="E31" s="195" t="s">
        <v>316</v>
      </c>
      <c r="F31" s="201"/>
      <c r="G31" s="208"/>
      <c r="H31" s="209">
        <v>16802</v>
      </c>
      <c r="I31" s="213"/>
      <c r="J31" s="217"/>
    </row>
    <row r="32" spans="2:10" ht="24.95" customHeight="1">
      <c r="B32" s="176"/>
      <c r="C32" s="186"/>
      <c r="D32" s="62" t="s">
        <v>317</v>
      </c>
      <c r="E32" s="195" t="s">
        <v>70</v>
      </c>
      <c r="F32" s="201"/>
      <c r="G32" s="208"/>
      <c r="H32" s="209">
        <v>11705</v>
      </c>
      <c r="I32" s="213"/>
      <c r="J32" s="217"/>
    </row>
    <row r="33" spans="2:10" ht="24.95" customHeight="1">
      <c r="B33" s="176"/>
      <c r="C33" s="186"/>
      <c r="D33" s="62" t="s">
        <v>146</v>
      </c>
      <c r="E33" s="195" t="s">
        <v>309</v>
      </c>
      <c r="F33" s="201"/>
      <c r="G33" s="208"/>
      <c r="H33" s="209">
        <v>11685</v>
      </c>
      <c r="I33" s="213"/>
      <c r="J33" s="217"/>
    </row>
    <row r="34" spans="2:10" ht="24.95" customHeight="1">
      <c r="B34" s="176"/>
      <c r="C34" s="186"/>
      <c r="D34" s="62" t="s">
        <v>301</v>
      </c>
      <c r="E34" s="197" t="s">
        <v>331</v>
      </c>
      <c r="F34" s="203"/>
      <c r="G34" s="208"/>
      <c r="H34" s="209">
        <v>11573</v>
      </c>
      <c r="I34" s="213"/>
      <c r="J34" s="217"/>
    </row>
    <row r="35" spans="2:10" ht="24.95" customHeight="1">
      <c r="B35" s="176"/>
      <c r="C35" s="186"/>
      <c r="D35" s="62" t="s">
        <v>182</v>
      </c>
      <c r="E35" s="197" t="s">
        <v>324</v>
      </c>
      <c r="F35" s="203"/>
      <c r="G35" s="208"/>
      <c r="H35" s="209">
        <v>11512</v>
      </c>
      <c r="I35" s="213"/>
      <c r="J35" s="217"/>
    </row>
    <row r="36" spans="2:10" ht="24.95" customHeight="1">
      <c r="B36" s="176"/>
      <c r="C36" s="186"/>
      <c r="D36" s="62" t="s">
        <v>330</v>
      </c>
      <c r="E36" s="197" t="s">
        <v>291</v>
      </c>
      <c r="F36" s="203"/>
      <c r="G36" s="208"/>
      <c r="H36" s="209">
        <v>11421</v>
      </c>
      <c r="I36" s="213"/>
      <c r="J36" s="217"/>
    </row>
    <row r="37" spans="2:10" ht="24.95" customHeight="1">
      <c r="B37" s="176"/>
      <c r="C37" s="186"/>
      <c r="D37" s="62" t="s">
        <v>295</v>
      </c>
      <c r="E37" s="195" t="s">
        <v>147</v>
      </c>
      <c r="F37" s="201"/>
      <c r="G37" s="208"/>
      <c r="H37" s="209">
        <v>10740</v>
      </c>
      <c r="I37" s="213"/>
      <c r="J37" s="217"/>
    </row>
    <row r="38" spans="2:10" ht="24.95" customHeight="1">
      <c r="B38" s="176"/>
      <c r="C38" s="186"/>
      <c r="D38" s="62" t="s">
        <v>5</v>
      </c>
      <c r="E38" s="199"/>
      <c r="F38" s="205"/>
      <c r="G38" s="208"/>
      <c r="H38" s="209">
        <v>485373</v>
      </c>
      <c r="I38" s="213"/>
      <c r="J38" s="217"/>
    </row>
    <row r="39" spans="2:10" ht="24.95" customHeight="1">
      <c r="B39" s="177"/>
      <c r="C39" s="187"/>
      <c r="D39" s="193" t="s">
        <v>201</v>
      </c>
      <c r="E39" s="200"/>
      <c r="F39" s="206"/>
      <c r="G39" s="208"/>
      <c r="H39" s="209">
        <f>SUM(H15:H38)</f>
        <v>2672525</v>
      </c>
      <c r="I39" s="212"/>
      <c r="J39" s="216"/>
    </row>
    <row r="40" spans="2:10" ht="24.95" customHeight="1">
      <c r="B40" s="178" t="s">
        <v>16</v>
      </c>
      <c r="C40" s="188"/>
      <c r="D40" s="194"/>
      <c r="E40" s="200"/>
      <c r="F40" s="206"/>
      <c r="G40" s="208"/>
      <c r="H40" s="209">
        <f>H14+H39</f>
        <v>3222926</v>
      </c>
      <c r="I40" s="212"/>
      <c r="J40" s="216"/>
    </row>
    <row r="41" spans="2:10" ht="3.75" customHeight="1">
      <c r="B41" s="179"/>
      <c r="C41" s="179"/>
      <c r="D41" s="179"/>
      <c r="E41" s="179"/>
      <c r="F41" s="179"/>
      <c r="G41" s="179"/>
      <c r="H41" s="179"/>
      <c r="I41" s="179"/>
      <c r="J41" s="179"/>
    </row>
    <row r="42" spans="2:10" ht="29.25" customHeight="1">
      <c r="B42" s="180" t="s">
        <v>297</v>
      </c>
      <c r="C42" s="180"/>
      <c r="D42" s="180"/>
      <c r="E42" s="180"/>
      <c r="F42" s="180"/>
      <c r="G42" s="180"/>
      <c r="H42" s="180"/>
      <c r="I42" s="180"/>
      <c r="J42" s="180"/>
    </row>
  </sheetData>
  <mergeCells count="41">
    <mergeCell ref="I3:J3"/>
    <mergeCell ref="B4:C4"/>
    <mergeCell ref="E4:F4"/>
    <mergeCell ref="G4:H4"/>
    <mergeCell ref="I4:J4"/>
    <mergeCell ref="E5:F5"/>
    <mergeCell ref="E7:F7"/>
    <mergeCell ref="E9:F9"/>
    <mergeCell ref="E10:F10"/>
    <mergeCell ref="E14:F14"/>
    <mergeCell ref="I14:J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5:F25"/>
    <mergeCell ref="E26:F26"/>
    <mergeCell ref="E27:F27"/>
    <mergeCell ref="E28:F28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I39:J39"/>
    <mergeCell ref="B40:C40"/>
    <mergeCell ref="E40:F40"/>
    <mergeCell ref="I40:J40"/>
    <mergeCell ref="B42:J42"/>
    <mergeCell ref="B5:C14"/>
    <mergeCell ref="B15:C39"/>
  </mergeCells>
  <phoneticPr fontId="4"/>
  <printOptions horizontalCentered="1"/>
  <pageMargins left="0.59055118110236227" right="0.59055118110236227" top="0.59055118110236227" bottom="0.15748031496062992" header="0.31496062992125984" footer="0.31496062992125984"/>
  <pageSetup paperSize="9" scale="68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I20"/>
  <sheetViews>
    <sheetView view="pageBreakPreview" zoomScale="115" zoomScaleSheetLayoutView="115" workbookViewId="0">
      <selection activeCell="B1" sqref="B1"/>
    </sheetView>
  </sheetViews>
  <sheetFormatPr defaultRowHeight="13.5"/>
  <cols>
    <col min="1" max="1" width="0.5" customWidth="1"/>
    <col min="2" max="2" width="17.125" customWidth="1"/>
    <col min="3" max="3" width="20" customWidth="1"/>
    <col min="4" max="4" width="14.375" customWidth="1"/>
    <col min="5" max="5" width="16.75" customWidth="1"/>
    <col min="6" max="6" width="16.375" customWidth="1"/>
    <col min="7" max="7" width="0.75" customWidth="1"/>
    <col min="8" max="8" width="16.75" customWidth="1"/>
    <col min="9" max="9" width="11.5" customWidth="1"/>
  </cols>
  <sheetData>
    <row r="1" spans="2:9" ht="27.75" customHeight="1"/>
    <row r="2" spans="2:9" ht="15" customHeight="1">
      <c r="B2" s="218" t="s">
        <v>65</v>
      </c>
      <c r="C2" s="218"/>
      <c r="D2" s="218"/>
      <c r="E2" s="218"/>
      <c r="F2" s="218"/>
    </row>
    <row r="3" spans="2:9" ht="14.25" customHeight="1">
      <c r="B3" s="219" t="s">
        <v>202</v>
      </c>
      <c r="F3" s="234" t="s">
        <v>191</v>
      </c>
    </row>
    <row r="4" spans="2:9">
      <c r="B4" s="70" t="s">
        <v>203</v>
      </c>
      <c r="C4" s="70" t="s">
        <v>36</v>
      </c>
      <c r="D4" s="226" t="s">
        <v>204</v>
      </c>
      <c r="E4" s="226"/>
      <c r="F4" s="69" t="s">
        <v>6</v>
      </c>
    </row>
    <row r="5" spans="2:9">
      <c r="B5" s="220" t="s">
        <v>223</v>
      </c>
      <c r="C5" s="220" t="s">
        <v>28</v>
      </c>
      <c r="D5" s="227" t="s">
        <v>120</v>
      </c>
      <c r="E5" s="232"/>
      <c r="F5" s="235">
        <v>7881999</v>
      </c>
      <c r="H5" s="236"/>
    </row>
    <row r="6" spans="2:9">
      <c r="B6" s="221"/>
      <c r="C6" s="221"/>
      <c r="D6" s="227" t="s">
        <v>207</v>
      </c>
      <c r="E6" s="232"/>
      <c r="F6" s="235">
        <v>270509</v>
      </c>
    </row>
    <row r="7" spans="2:9">
      <c r="B7" s="221"/>
      <c r="C7" s="221"/>
      <c r="D7" s="227" t="s">
        <v>288</v>
      </c>
      <c r="E7" s="232"/>
      <c r="F7" s="235">
        <v>1314708</v>
      </c>
    </row>
    <row r="8" spans="2:9">
      <c r="B8" s="221"/>
      <c r="C8" s="221"/>
      <c r="D8" s="227" t="s">
        <v>205</v>
      </c>
      <c r="E8" s="232"/>
      <c r="F8" s="235">
        <v>6695508</v>
      </c>
    </row>
    <row r="9" spans="2:9">
      <c r="B9" s="221"/>
      <c r="C9" s="221"/>
      <c r="D9" s="227" t="s">
        <v>5</v>
      </c>
      <c r="E9" s="232"/>
      <c r="F9" s="235">
        <f>F10-F5-F6-F7-F8</f>
        <v>1216296</v>
      </c>
    </row>
    <row r="10" spans="2:9">
      <c r="B10" s="221"/>
      <c r="C10" s="222"/>
      <c r="D10" s="225" t="s">
        <v>127</v>
      </c>
      <c r="E10" s="233"/>
      <c r="F10" s="235">
        <v>17379020</v>
      </c>
      <c r="H10" s="59"/>
      <c r="I10" s="59"/>
    </row>
    <row r="11" spans="2:9" ht="13.5" customHeight="1">
      <c r="B11" s="221"/>
      <c r="C11" s="223" t="s">
        <v>29</v>
      </c>
      <c r="D11" s="228" t="s">
        <v>19</v>
      </c>
      <c r="E11" s="232" t="s">
        <v>61</v>
      </c>
      <c r="F11" s="235">
        <v>812765</v>
      </c>
    </row>
    <row r="12" spans="2:9">
      <c r="B12" s="221"/>
      <c r="C12" s="224"/>
      <c r="D12" s="229"/>
      <c r="E12" s="232" t="s">
        <v>208</v>
      </c>
      <c r="F12" s="235">
        <v>72091</v>
      </c>
      <c r="H12" s="59"/>
    </row>
    <row r="13" spans="2:9">
      <c r="B13" s="221"/>
      <c r="C13" s="221"/>
      <c r="D13" s="229"/>
      <c r="E13" s="232"/>
      <c r="F13" s="235"/>
      <c r="H13" s="237"/>
    </row>
    <row r="14" spans="2:9">
      <c r="B14" s="221"/>
      <c r="C14" s="221"/>
      <c r="D14" s="230"/>
      <c r="E14" s="233" t="s">
        <v>201</v>
      </c>
      <c r="F14" s="235">
        <f>SUM(F11:F13)</f>
        <v>884856</v>
      </c>
      <c r="H14" s="237"/>
    </row>
    <row r="15" spans="2:9" ht="13.5" customHeight="1">
      <c r="B15" s="221"/>
      <c r="C15" s="221"/>
      <c r="D15" s="228" t="s">
        <v>209</v>
      </c>
      <c r="E15" s="232" t="s">
        <v>61</v>
      </c>
      <c r="F15" s="235">
        <f>4910026</f>
        <v>4910026</v>
      </c>
      <c r="H15" s="59"/>
    </row>
    <row r="16" spans="2:9">
      <c r="B16" s="221"/>
      <c r="C16" s="221"/>
      <c r="D16" s="229"/>
      <c r="E16" s="232" t="s">
        <v>208</v>
      </c>
      <c r="F16" s="235">
        <f>2651897</f>
        <v>2651897</v>
      </c>
      <c r="H16" s="59"/>
    </row>
    <row r="17" spans="2:9">
      <c r="B17" s="221"/>
      <c r="C17" s="221"/>
      <c r="D17" s="229"/>
      <c r="E17" s="232"/>
      <c r="F17" s="235"/>
      <c r="H17" s="59"/>
    </row>
    <row r="18" spans="2:9">
      <c r="B18" s="221"/>
      <c r="C18" s="221"/>
      <c r="D18" s="230"/>
      <c r="E18" s="233" t="s">
        <v>201</v>
      </c>
      <c r="F18" s="235">
        <f>SUM(F15:F17)</f>
        <v>7561923</v>
      </c>
      <c r="H18" s="238"/>
      <c r="I18" s="59"/>
    </row>
    <row r="19" spans="2:9">
      <c r="B19" s="221"/>
      <c r="C19" s="222"/>
      <c r="D19" s="225" t="s">
        <v>127</v>
      </c>
      <c r="E19" s="233"/>
      <c r="F19" s="235">
        <f>F14+F18</f>
        <v>8446779</v>
      </c>
      <c r="H19" s="239"/>
      <c r="I19" s="59"/>
    </row>
    <row r="20" spans="2:9">
      <c r="B20" s="222"/>
      <c r="C20" s="225" t="s">
        <v>16</v>
      </c>
      <c r="D20" s="231"/>
      <c r="E20" s="233"/>
      <c r="F20" s="235">
        <f>F10+F19</f>
        <v>25825799</v>
      </c>
    </row>
    <row r="21" spans="2:9" ht="1.9" customHeight="1"/>
  </sheetData>
  <mergeCells count="9">
    <mergeCell ref="B2:F2"/>
    <mergeCell ref="D10:E10"/>
    <mergeCell ref="D19:E19"/>
    <mergeCell ref="C20:E20"/>
    <mergeCell ref="C5:C10"/>
    <mergeCell ref="D11:D14"/>
    <mergeCell ref="D15:D18"/>
    <mergeCell ref="B5:B20"/>
    <mergeCell ref="C11:C19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0" fitToWidth="0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有形固定資産</vt:lpstr>
      <vt:lpstr>増減の明細</vt:lpstr>
      <vt:lpstr>基金</vt:lpstr>
      <vt:lpstr>貸付金・未収金及び長期延滞債権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</vt:vector>
  </TitlesOfParts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福良 晃宏</cp:lastModifiedBy>
  <cp:lastPrinted>2021-03-01T11:12:05Z</cp:lastPrinted>
  <dcterms:created xsi:type="dcterms:W3CDTF">2014-03-27T08:10:30Z</dcterms:created>
  <dcterms:modified xsi:type="dcterms:W3CDTF">2021-03-23T04:32:45Z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2021-03-23T04:32:45Z</vt:filetime>
  </property>
</Properties>
</file>